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Drives compartilhados\POIESIS-FINANCEIRO\REDE\FECHAMENTO CONTABIL\2025\08.2025\Relatórios 2º Quadrimestre 2025\Relatório de Receitas e Despesas 1º Quadrimestre de 2025 - DOE\"/>
    </mc:Choice>
  </mc:AlternateContent>
  <xr:revisionPtr revIDLastSave="0" documentId="13_ncr:1_{CDF1E47A-42C3-4B08-A3A2-73D194C2C4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QUADRIMESTRAL" sheetId="1" r:id="rId1"/>
    <sheet name="TOTAL FÁBRICAS" sheetId="8" r:id="rId2"/>
    <sheet name="BAL_MAI" sheetId="13" r:id="rId3"/>
    <sheet name="BAL_JUN" sheetId="14" r:id="rId4"/>
    <sheet name="BAL_JUL" sheetId="15" r:id="rId5"/>
    <sheet name="BAL_AGO" sheetId="16" r:id="rId6"/>
    <sheet name="BAL_JAN" sheetId="9" r:id="rId7"/>
    <sheet name="BAL_FEV" sheetId="10" r:id="rId8"/>
    <sheet name="BAL_MAR" sheetId="11" r:id="rId9"/>
    <sheet name="BAL_ABR" sheetId="12" r:id="rId10"/>
  </sheets>
  <definedNames>
    <definedName name="_xlnm._FilterDatabase" localSheetId="0" hidden="1">QUADRIMESTRAL!$A$7:$K$96</definedName>
    <definedName name="_xlnm._FilterDatabase" hidden="1">#REF!</definedName>
    <definedName name="AccessDatabase" hidden="1">"C:\Meus documentos\2000 Pgtos.mdb"</definedName>
    <definedName name="_xlnm.Print_Area" localSheetId="0">QUADRIMESTRAL!$B$1:$J$74</definedName>
    <definedName name="_xlnm.Print_Area" localSheetId="1">'TOTAL FÁBRICAS'!$A$1:$S$180</definedName>
    <definedName name="CDC_EQUIP" localSheetId="0">#REF!</definedName>
    <definedName name="CDC_EQUIP" localSheetId="1">#REF!</definedName>
    <definedName name="CDC_EQUIP">#REF!</definedName>
    <definedName name="DSDS" localSheetId="0" hidden="1">#REF!</definedName>
    <definedName name="DSDS" localSheetId="1">#REF!</definedName>
    <definedName name="DSDS" hidden="1">#REF!</definedName>
    <definedName name="dsdsds" localSheetId="0">#REF!</definedName>
    <definedName name="dsdsds" localSheetId="1">#REF!</definedName>
    <definedName name="dsdsds">#REF!</definedName>
    <definedName name="dsdssds" localSheetId="0" hidden="1">#REF!</definedName>
    <definedName name="dsdssds" localSheetId="1">#REF!</definedName>
    <definedName name="dsdssds" hidden="1">#REF!</definedName>
    <definedName name="FSDFSDFD" localSheetId="0" hidden="1">#REF!</definedName>
    <definedName name="FSDFSDFD" hidden="1">#REF!</definedName>
    <definedName name="gustavo" localSheetId="0" hidden="1">#REF!</definedName>
    <definedName name="gustavo" hidden="1">#REF!</definedName>
    <definedName name="PC_CTBXGER" localSheetId="0">#REF!</definedName>
    <definedName name="PC_CTBXGER" localSheetId="1">#REF!</definedName>
    <definedName name="PC_CTBXGER">#REF!</definedName>
    <definedName name="PC_PESS" localSheetId="0">#REF!</definedName>
    <definedName name="PC_PESS" localSheetId="1">#REF!</definedName>
    <definedName name="PC_PESS">#REF!</definedName>
    <definedName name="SDADADA" localSheetId="0" hidden="1">#REF!</definedName>
    <definedName name="SDADADA" localSheetId="1">#REF!</definedName>
    <definedName name="SDADADA" hidden="1">#REF!</definedName>
    <definedName name="Z" localSheetId="0" hidden="1">#REF!</definedName>
    <definedName name="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/>
  <c r="J5" i="15"/>
  <c r="H54" i="1" s="1"/>
  <c r="I47" i="15"/>
  <c r="I40" i="15"/>
  <c r="I28" i="15"/>
  <c r="I27" i="16"/>
  <c r="L177" i="8"/>
  <c r="I14" i="1"/>
  <c r="I193" i="15"/>
  <c r="H55" i="1"/>
  <c r="H36" i="1"/>
  <c r="I259" i="15"/>
  <c r="I355" i="15"/>
  <c r="I317" i="15"/>
  <c r="I252" i="15"/>
  <c r="I244" i="15"/>
  <c r="I216" i="15"/>
  <c r="I199" i="15"/>
  <c r="I11" i="1"/>
  <c r="I189" i="16"/>
  <c r="I188" i="16"/>
  <c r="I54" i="1"/>
  <c r="I55" i="1"/>
  <c r="I62" i="1"/>
  <c r="I61" i="1"/>
  <c r="I60" i="1"/>
  <c r="I7" i="16"/>
  <c r="I6" i="16"/>
  <c r="I5" i="16"/>
  <c r="J5" i="16" s="1"/>
  <c r="I102" i="16"/>
  <c r="I101" i="16"/>
  <c r="J101" i="16" s="1"/>
  <c r="I45" i="1"/>
  <c r="I44" i="1"/>
  <c r="I43" i="1"/>
  <c r="H11" i="1"/>
  <c r="I197" i="15"/>
  <c r="I195" i="15"/>
  <c r="H62" i="1"/>
  <c r="H61" i="1"/>
  <c r="H60" i="1"/>
  <c r="I106" i="15"/>
  <c r="I105" i="15"/>
  <c r="J105" i="15" s="1"/>
  <c r="I7" i="15"/>
  <c r="I6" i="15"/>
  <c r="I5" i="15"/>
  <c r="H45" i="1"/>
  <c r="H43" i="1"/>
  <c r="H44" i="1"/>
  <c r="I167" i="15"/>
  <c r="I166" i="15"/>
  <c r="I165" i="15"/>
  <c r="G55" i="1"/>
  <c r="G62" i="1"/>
  <c r="G61" i="1"/>
  <c r="G60" i="1"/>
  <c r="G54" i="1"/>
  <c r="H113" i="14"/>
  <c r="H112" i="14"/>
  <c r="I112" i="14" s="1"/>
  <c r="H50" i="14"/>
  <c r="H13" i="14"/>
  <c r="H12" i="14"/>
  <c r="I11" i="14"/>
  <c r="H11" i="14"/>
  <c r="G45" i="1"/>
  <c r="G44" i="1"/>
  <c r="G43" i="1"/>
  <c r="H50" i="13"/>
  <c r="H12" i="13"/>
  <c r="J177" i="8"/>
  <c r="F60" i="1"/>
  <c r="F62" i="1"/>
  <c r="F61" i="1"/>
  <c r="H113" i="13"/>
  <c r="F55" i="1" s="1"/>
  <c r="H112" i="13"/>
  <c r="I112" i="13" s="1"/>
  <c r="H13" i="13"/>
  <c r="H11" i="13"/>
  <c r="F45" i="1"/>
  <c r="F44" i="1"/>
  <c r="F43" i="1"/>
  <c r="I11" i="13" l="1"/>
  <c r="F54" i="1" s="1"/>
  <c r="I36" i="1" l="1"/>
  <c r="G36" i="1"/>
  <c r="I34" i="1"/>
  <c r="I24" i="1" s="1"/>
  <c r="H34" i="1"/>
  <c r="G34" i="1"/>
  <c r="G24" i="1" s="1"/>
  <c r="I33" i="1"/>
  <c r="H33" i="1"/>
  <c r="G33" i="1"/>
  <c r="I32" i="1"/>
  <c r="H32" i="1"/>
  <c r="G32" i="1"/>
  <c r="I31" i="1"/>
  <c r="H31" i="1"/>
  <c r="G31" i="1"/>
  <c r="I30" i="1"/>
  <c r="H30" i="1"/>
  <c r="G30" i="1"/>
  <c r="I26" i="1"/>
  <c r="H26" i="1"/>
  <c r="G26" i="1"/>
  <c r="H24" i="1"/>
  <c r="I22" i="1"/>
  <c r="H22" i="1"/>
  <c r="G22" i="1"/>
  <c r="I21" i="1"/>
  <c r="H21" i="1"/>
  <c r="G21" i="1"/>
  <c r="I20" i="1"/>
  <c r="H20" i="1"/>
  <c r="G20" i="1"/>
  <c r="G14" i="1"/>
  <c r="F36" i="1"/>
  <c r="F34" i="1"/>
  <c r="F24" i="1" s="1"/>
  <c r="F33" i="1"/>
  <c r="F31" i="1"/>
  <c r="F32" i="1"/>
  <c r="F30" i="1"/>
  <c r="F26" i="1"/>
  <c r="F22" i="1"/>
  <c r="F21" i="1"/>
  <c r="F20" i="1"/>
  <c r="F14" i="1"/>
  <c r="G11" i="1"/>
  <c r="I10" i="1"/>
  <c r="H10" i="1"/>
  <c r="G10" i="1"/>
  <c r="I8" i="1"/>
  <c r="H8" i="1"/>
  <c r="G8" i="1"/>
  <c r="F11" i="1"/>
  <c r="F10" i="1"/>
  <c r="F8" i="1"/>
  <c r="H114" i="12" l="1"/>
  <c r="H113" i="12"/>
  <c r="I113" i="12" s="1"/>
  <c r="H13" i="12"/>
  <c r="H12" i="12"/>
  <c r="H11" i="12"/>
  <c r="I11" i="12" s="1"/>
  <c r="H113" i="11"/>
  <c r="H112" i="11"/>
  <c r="I112" i="11" s="1"/>
  <c r="H13" i="11"/>
  <c r="H12" i="11"/>
  <c r="H11" i="11"/>
  <c r="I11" i="11" s="1"/>
  <c r="H116" i="10"/>
  <c r="H115" i="10"/>
  <c r="I115" i="10" s="1"/>
  <c r="H13" i="10"/>
  <c r="H12" i="10"/>
  <c r="H11" i="10"/>
  <c r="I11" i="10" s="1"/>
  <c r="H115" i="9"/>
  <c r="H114" i="9"/>
  <c r="I114" i="9" s="1"/>
  <c r="H13" i="9"/>
  <c r="H12" i="9"/>
  <c r="H11" i="9"/>
  <c r="I11" i="9" s="1"/>
  <c r="H7" i="1" l="1"/>
  <c r="G7" i="1"/>
  <c r="F59" i="1"/>
  <c r="I28" i="1"/>
  <c r="F7" i="1"/>
  <c r="H59" i="1" l="1"/>
  <c r="G28" i="1"/>
  <c r="H28" i="1"/>
  <c r="I7" i="1"/>
  <c r="I59" i="1"/>
  <c r="G59" i="1"/>
  <c r="F28" i="1"/>
  <c r="J62" i="1"/>
  <c r="J61" i="1"/>
  <c r="J60" i="1"/>
  <c r="J59" i="1" l="1"/>
  <c r="H42" i="1"/>
  <c r="G42" i="1"/>
  <c r="J43" i="1"/>
  <c r="J33" i="1"/>
  <c r="H13" i="1"/>
  <c r="H12" i="1" s="1"/>
  <c r="I194" i="15" s="1"/>
  <c r="J21" i="1"/>
  <c r="J25" i="1"/>
  <c r="J11" i="1"/>
  <c r="I53" i="1"/>
  <c r="H53" i="1"/>
  <c r="G53" i="1"/>
  <c r="I42" i="1"/>
  <c r="F42" i="1"/>
  <c r="J45" i="1"/>
  <c r="J44" i="1"/>
  <c r="J38" i="1"/>
  <c r="J37" i="1"/>
  <c r="J35" i="1"/>
  <c r="J31" i="1"/>
  <c r="J27" i="1"/>
  <c r="J23" i="1"/>
  <c r="J20" i="1"/>
  <c r="J19" i="1"/>
  <c r="J18" i="1"/>
  <c r="J17" i="1"/>
  <c r="J16" i="1"/>
  <c r="J15" i="1"/>
  <c r="J10" i="1"/>
  <c r="J42" i="1" l="1"/>
  <c r="J55" i="1"/>
  <c r="J54" i="1"/>
  <c r="J22" i="1"/>
  <c r="G13" i="1"/>
  <c r="G12" i="1" s="1"/>
  <c r="F53" i="1"/>
  <c r="J36" i="1"/>
  <c r="J26" i="1"/>
  <c r="J32" i="1"/>
  <c r="F13" i="1"/>
  <c r="F12" i="1" s="1"/>
  <c r="J14" i="1"/>
  <c r="J13" i="1" s="1"/>
  <c r="I13" i="1"/>
  <c r="I12" i="1" s="1"/>
  <c r="J24" i="1"/>
  <c r="J34" i="1"/>
  <c r="J30" i="1"/>
  <c r="H40" i="1"/>
  <c r="H57" i="1" s="1"/>
  <c r="J8" i="1"/>
  <c r="J9" i="1"/>
  <c r="J28" i="1" l="1"/>
  <c r="J12" i="1" s="1"/>
  <c r="J7" i="1"/>
  <c r="F40" i="1"/>
  <c r="G40" i="1"/>
  <c r="G57" i="1" s="1"/>
  <c r="J53" i="1"/>
  <c r="I40" i="1"/>
  <c r="I57" i="1" s="1"/>
  <c r="H47" i="1"/>
  <c r="B68" i="1"/>
  <c r="G47" i="1" l="1"/>
  <c r="J40" i="1"/>
  <c r="J47" i="1" s="1"/>
  <c r="I47" i="1"/>
  <c r="F47" i="1"/>
  <c r="F57" i="1"/>
  <c r="J57" i="1" l="1"/>
  <c r="J65" i="1" s="1"/>
  <c r="F65" i="1"/>
  <c r="G65" i="1" l="1"/>
  <c r="H65" i="1" l="1"/>
  <c r="I65" i="1" l="1"/>
</calcChain>
</file>

<file path=xl/sharedStrings.xml><?xml version="1.0" encoding="utf-8"?>
<sst xmlns="http://schemas.openxmlformats.org/spreadsheetml/2006/main" count="6547" uniqueCount="1971">
  <si>
    <t>Contador</t>
  </si>
  <si>
    <t>SALDO DISPONÍVEL ( G+H)</t>
  </si>
  <si>
    <t>(=)</t>
  </si>
  <si>
    <t>Saldo do Exercício - Contrato de Gestão Captações</t>
  </si>
  <si>
    <t>Saldo do Exercício - Contrato de Gestão Contingência</t>
  </si>
  <si>
    <t>Saldo do Exercício - Contrato de Gestão Reservas</t>
  </si>
  <si>
    <t>Saldo do Exercício - Contrato de Gestão Repasses</t>
  </si>
  <si>
    <t>H- SALDO INICIO PERÍODO - CAIXA</t>
  </si>
  <si>
    <t>VARIAÇÃO CAIXA ( C+F)</t>
  </si>
  <si>
    <t>G-</t>
  </si>
  <si>
    <t>Adições/(Reduções) - Passivos</t>
  </si>
  <si>
    <t>(Adições)/Reduções - Ativos</t>
  </si>
  <si>
    <t>DEMONSTRATIVO FLUXO DE CAIXA</t>
  </si>
  <si>
    <t xml:space="preserve">F- </t>
  </si>
  <si>
    <t>APURAÇÃO MENSAL (C-D)</t>
  </si>
  <si>
    <t>Saldo Ínicio do Exercício - Contrato de Gestão Contingência</t>
  </si>
  <si>
    <t>Saldo Ínicio do Exercício - Contrato de Gestão Reservas</t>
  </si>
  <si>
    <t>Saldo Ínicio do Exercício - Contrato de Gestão Repasses</t>
  </si>
  <si>
    <t>E- SALDO FINAL - RECURSOS CONTRATO DE GESTÃO (C+D)</t>
  </si>
  <si>
    <t>Ocultar</t>
  </si>
  <si>
    <t>D- SALDO INICIO PERÍODO - RECURSOS CONTRATO DE GESTÃO</t>
  </si>
  <si>
    <t>TOTAL DEMONSTRATIVO RECEITAS - DESPESAS (A-B)</t>
  </si>
  <si>
    <t>C-</t>
  </si>
  <si>
    <t>Reversões/Transferências Vinculados ao(s) Contratos de Gestão.</t>
  </si>
  <si>
    <t>8.</t>
  </si>
  <si>
    <t>Investimentos com Recursos Vinculados ao Contrato de Gestão.</t>
  </si>
  <si>
    <t>7.</t>
  </si>
  <si>
    <r>
      <t xml:space="preserve">Despesas Financeiras </t>
    </r>
    <r>
      <rPr>
        <sz val="9"/>
        <color theme="1"/>
        <rFont val="Tahoma"/>
        <family val="2"/>
      </rPr>
      <t>( Despesas bancárias, impostos)</t>
    </r>
  </si>
  <si>
    <t>6.</t>
  </si>
  <si>
    <t>Programa de Comunicação</t>
  </si>
  <si>
    <t>5.4</t>
  </si>
  <si>
    <t>Programa Fábrica Aberta ( Articulação e Difusão)</t>
  </si>
  <si>
    <t>5.3</t>
  </si>
  <si>
    <t>Programa/Ação Artistíco Pedagógico</t>
  </si>
  <si>
    <t>5.2</t>
  </si>
  <si>
    <t>Programa Biblioteca</t>
  </si>
  <si>
    <t>5.1</t>
  </si>
  <si>
    <t>Programa de Trabalho Área Fim</t>
  </si>
  <si>
    <t>5.</t>
  </si>
  <si>
    <r>
      <t xml:space="preserve">Programa de Edificações </t>
    </r>
    <r>
      <rPr>
        <sz val="9"/>
        <color theme="1"/>
        <rFont val="Tahoma"/>
        <family val="2"/>
      </rPr>
      <t>( Conservação, manutenção e segurança)</t>
    </r>
  </si>
  <si>
    <t>4.</t>
  </si>
  <si>
    <r>
      <t xml:space="preserve">Custos gerais administrativos e Institucionais </t>
    </r>
    <r>
      <rPr>
        <sz val="9"/>
        <color theme="1"/>
        <rFont val="Tahoma"/>
        <family val="2"/>
      </rPr>
      <t>( Locações de imóveis, Utilidades públicas, materiais de consumo, transportes, outras)</t>
    </r>
  </si>
  <si>
    <t>3.</t>
  </si>
  <si>
    <r>
      <rPr>
        <b/>
        <sz val="9"/>
        <color theme="1"/>
        <rFont val="Tahoma"/>
        <family val="2"/>
      </rPr>
      <t>Prestadores de serviços (Consultorias/Assessorias/Pessoas Jurídicas) - Área Meio</t>
    </r>
    <r>
      <rPr>
        <sz val="9"/>
        <color theme="1"/>
        <rFont val="Tahoma"/>
        <family val="2"/>
      </rPr>
      <t xml:space="preserve"> (Limpeza, vigilância, assessorias, informática, outros serviços prestados)</t>
    </r>
  </si>
  <si>
    <t>2.</t>
  </si>
  <si>
    <t>Estágios / Aprendizes</t>
  </si>
  <si>
    <t>1.3</t>
  </si>
  <si>
    <t>Diretoria</t>
  </si>
  <si>
    <t>1.2</t>
  </si>
  <si>
    <t>CLT + Encargos</t>
  </si>
  <si>
    <t>1.1</t>
  </si>
  <si>
    <t>Recursos Humanos</t>
  </si>
  <si>
    <t>1.</t>
  </si>
  <si>
    <t>DEMONSTRATIVO DAS DESPESAS REALIZADAS</t>
  </si>
  <si>
    <t>B</t>
  </si>
  <si>
    <t>Receitas com Aplicações Financeiras</t>
  </si>
  <si>
    <t>Outras receitas</t>
  </si>
  <si>
    <t>Receitas Próprias</t>
  </si>
  <si>
    <t>Repasse Público Recebido</t>
  </si>
  <si>
    <t>DEMONSTRATIVO DAS RECEITAS REALIZADAS</t>
  </si>
  <si>
    <t xml:space="preserve">A- </t>
  </si>
  <si>
    <t>POIESIS - INSTITUTO DE APOIO A CULTURA, A LINGUA E A LITERATURA</t>
  </si>
  <si>
    <t>Diretor Administrativo Financeiro</t>
  </si>
  <si>
    <t>Ernesto Vega Senise</t>
  </si>
  <si>
    <t>CNPJ</t>
  </si>
  <si>
    <t>00.894.851/0001-25</t>
  </si>
  <si>
    <t>Empresa</t>
  </si>
  <si>
    <t>CONTRATO 23 FABRICAS CG 03/2020</t>
  </si>
  <si>
    <t>BALANCETE CONTÁBIL</t>
  </si>
  <si>
    <t>Centro(s) de Custo: TODOS</t>
  </si>
  <si>
    <t>5o. GRAU</t>
  </si>
  <si>
    <t>CONTA CONTABIL</t>
  </si>
  <si>
    <t>SALDO ANTERIOR</t>
  </si>
  <si>
    <t>DEBITO</t>
  </si>
  <si>
    <t>CREDITO</t>
  </si>
  <si>
    <t>SALDO ATUAL</t>
  </si>
  <si>
    <t>1.0.00.00.00</t>
  </si>
  <si>
    <t>ATIVO</t>
  </si>
  <si>
    <t xml:space="preserve">  1.1.00.00.00</t>
  </si>
  <si>
    <t>CIRCULANTE</t>
  </si>
  <si>
    <t xml:space="preserve">    1.1.01.00.00</t>
  </si>
  <si>
    <t>CAIXA E EQUIVALENTE DE CAIXA</t>
  </si>
  <si>
    <t xml:space="preserve">      1.1.01.01.00</t>
  </si>
  <si>
    <t xml:space="preserve">      1.1.01.01.01</t>
  </si>
  <si>
    <t>CAIXA</t>
  </si>
  <si>
    <t xml:space="preserve">          1.1.01.01.01.100171</t>
  </si>
  <si>
    <t>FUNDO FIXO NUCLEO DE LUZ</t>
  </si>
  <si>
    <t xml:space="preserve">          1.1.01.01.01.100243</t>
  </si>
  <si>
    <t>FUNDO FIXO - COMPRAS</t>
  </si>
  <si>
    <t xml:space="preserve">          1.1.01.01.01.100256</t>
  </si>
  <si>
    <t>FUNDO FIXO - FÁBRICAS / JD SÃO LUIZ</t>
  </si>
  <si>
    <t xml:space="preserve">          1.1.01.01.01.100257</t>
  </si>
  <si>
    <t>FUNDO FIXO - FÁBRICAS / VL NOVA CACHOEIRINHA</t>
  </si>
  <si>
    <t xml:space="preserve">          1.1.01.01.01.100258</t>
  </si>
  <si>
    <t>FUNDO FIXO  - FÁBRICAS / JD CAPÃO REDONDO</t>
  </si>
  <si>
    <t xml:space="preserve">          1.1.01.01.01.100259</t>
  </si>
  <si>
    <t>FUNDO FIXO - FÁBRICAS JAÇANÃ</t>
  </si>
  <si>
    <t xml:space="preserve">          1.1.01.01.01.100260</t>
  </si>
  <si>
    <t>FUNDO FIXO - FÁBRICAS BRASILÂNDIA</t>
  </si>
  <si>
    <t xml:space="preserve">          1.1.01.01.01.100261</t>
  </si>
  <si>
    <t>FUNDO FIXO - CAIXINHA SEDE</t>
  </si>
  <si>
    <t xml:space="preserve">          1.1.01.01.01.100262</t>
  </si>
  <si>
    <t>FUNDO FIXO -  FÁBRICAS DIADEMA</t>
  </si>
  <si>
    <t xml:space="preserve">          1.1.01.01.01.100267</t>
  </si>
  <si>
    <t>FUNDO FIXO - FÁBRICAS OSASCO</t>
  </si>
  <si>
    <t xml:space="preserve">          1.1.01.01.01.100268</t>
  </si>
  <si>
    <t>FUNDO FIXO - FÁBRICAS IGUAPE</t>
  </si>
  <si>
    <t xml:space="preserve">          1.1.01.01.01.100280</t>
  </si>
  <si>
    <t>FUNDO FIXO - PROJETO FOLIA</t>
  </si>
  <si>
    <t xml:space="preserve">      1.1.01.01.02</t>
  </si>
  <si>
    <t>BANCOS CONTA MOVIMENTO</t>
  </si>
  <si>
    <t xml:space="preserve">          1.1.01.01.02.100247</t>
  </si>
  <si>
    <t>BANCO DO BRASIL 60010-5 - R. DE REPASSE</t>
  </si>
  <si>
    <t xml:space="preserve">          1.1.01.01.02.100249</t>
  </si>
  <si>
    <t>BANCO DO BRASIL 60030-x - R. DE CONTINGÊNCIA</t>
  </si>
  <si>
    <t xml:space="preserve">      1.1.01.01.03</t>
  </si>
  <si>
    <t>APLICAÇÕES FINANCEIRAS</t>
  </si>
  <si>
    <t xml:space="preserve">          1.1.01.01.03.100251</t>
  </si>
  <si>
    <t>BANCO DO BRASIL 60010-5 APLIC - R. DE REPASSE</t>
  </si>
  <si>
    <t xml:space="preserve">          1.1.01.01.03.100252</t>
  </si>
  <si>
    <t>BANCO DO BRASIL 60020-2 APLIC - R. DE RESERVA</t>
  </si>
  <si>
    <t xml:space="preserve">          1.1.01.01.03.100253</t>
  </si>
  <si>
    <t>BANCO DO BRASIL 60030-x APLIC - R. DE CONTINGÊNCIA</t>
  </si>
  <si>
    <t xml:space="preserve">    1.1.02.00.00</t>
  </si>
  <si>
    <t>CONTAS A RECEBER</t>
  </si>
  <si>
    <t xml:space="preserve">      1.1.02.01.00</t>
  </si>
  <si>
    <t xml:space="preserve">      1.1.02.01.01</t>
  </si>
  <si>
    <t xml:space="preserve">          1.1.02.01.01.100125</t>
  </si>
  <si>
    <t>VALORES A IDENTIFICAR</t>
  </si>
  <si>
    <t xml:space="preserve">    1.1.05.00.00</t>
  </si>
  <si>
    <t>ADIANTAMENTOS</t>
  </si>
  <si>
    <t xml:space="preserve">      1.1.05.01.00</t>
  </si>
  <si>
    <t xml:space="preserve">      1.1.05.01.01</t>
  </si>
  <si>
    <t xml:space="preserve">          1.1.05.01.01.100072</t>
  </si>
  <si>
    <t>ADIANTAMENTO A FORNECEDORES</t>
  </si>
  <si>
    <t xml:space="preserve">          1.1.05.01.01.100073</t>
  </si>
  <si>
    <t>ADIANTAMENTO DE SALARIO</t>
  </si>
  <si>
    <t xml:space="preserve">          1.1.05.01.01.100075</t>
  </si>
  <si>
    <t>ADIANTAMENTO DE DESPESAS EVENTOS</t>
  </si>
  <si>
    <t xml:space="preserve">          1.1.05.01.01.100129</t>
  </si>
  <si>
    <t>ADIANTAMENTO DE FÉRIAS</t>
  </si>
  <si>
    <t xml:space="preserve">          1.1.05.01.01.100130</t>
  </si>
  <si>
    <t>ADIANTAMENTO DE 13º SALÁRIO</t>
  </si>
  <si>
    <t xml:space="preserve">    1.1.06.00.00</t>
  </si>
  <si>
    <t>DESPESAS ANTECIPADAS</t>
  </si>
  <si>
    <t xml:space="preserve">      1.1.06.01.00</t>
  </si>
  <si>
    <t xml:space="preserve">      1.1.06.01.01</t>
  </si>
  <si>
    <t xml:space="preserve">          1.1.06.01.01.100078</t>
  </si>
  <si>
    <t>SEGUROS A APROPRIAR</t>
  </si>
  <si>
    <t xml:space="preserve">  1.2.00.00.00</t>
  </si>
  <si>
    <t>NÃO CIRCULANTE</t>
  </si>
  <si>
    <t xml:space="preserve">    1.2.01.00.00</t>
  </si>
  <si>
    <t>REALIZÁVEL A LONGO PRAZO</t>
  </si>
  <si>
    <t xml:space="preserve">      1.2.01.02.00</t>
  </si>
  <si>
    <t>Deposito judicial</t>
  </si>
  <si>
    <t xml:space="preserve">      1.2.01.02.01</t>
  </si>
  <si>
    <t>Deposito Judicial</t>
  </si>
  <si>
    <t xml:space="preserve">          1.2.01.02.01.100155</t>
  </si>
  <si>
    <t>Deposito Recursal Trabalhista</t>
  </si>
  <si>
    <t xml:space="preserve">    1.2.03.00.00</t>
  </si>
  <si>
    <t>IMOBILIZADO</t>
  </si>
  <si>
    <t xml:space="preserve">      1.2.03.01.00</t>
  </si>
  <si>
    <t xml:space="preserve">      1.2.03.01.01</t>
  </si>
  <si>
    <t xml:space="preserve">          1.2.03.01.01.100083</t>
  </si>
  <si>
    <t>MÓVEIS E UTENSÍLIOS</t>
  </si>
  <si>
    <t xml:space="preserve">          1.2.03.01.01.100084</t>
  </si>
  <si>
    <t>INSTALAÇÕES</t>
  </si>
  <si>
    <t xml:space="preserve">          1.2.03.01.01.100085</t>
  </si>
  <si>
    <t>EQUIPAMENTOS DE PROCESSAMENTO DE DADOS</t>
  </si>
  <si>
    <t xml:space="preserve">          1.2.03.01.01.100086</t>
  </si>
  <si>
    <t>EQUIPAMENTOS DE TELECOMUNICAÇÕES</t>
  </si>
  <si>
    <t xml:space="preserve">          1.2.03.01.01.100087</t>
  </si>
  <si>
    <t>EQUIPAMENTOS DE SOM/LUZ</t>
  </si>
  <si>
    <t xml:space="preserve">          1.2.03.01.01.100088</t>
  </si>
  <si>
    <t>EQUIPAMENTOS DE AUDIO E VIDEO</t>
  </si>
  <si>
    <t xml:space="preserve">          1.2.03.01.01.100089</t>
  </si>
  <si>
    <t>IMOBILIZADO E INTANGÍVEL A CLASSIFICAR</t>
  </si>
  <si>
    <t xml:space="preserve">          1.2.03.01.01.100121</t>
  </si>
  <si>
    <t>MAQUINAS E EQUIPAMENTOS</t>
  </si>
  <si>
    <t xml:space="preserve">          1.2.03.01.01.100244</t>
  </si>
  <si>
    <t>BENFEITORIAS EM IMOVEIS DE TERCEIROS</t>
  </si>
  <si>
    <t xml:space="preserve">      1.2.03.01.02</t>
  </si>
  <si>
    <t>DEPRECIAÇÃO ACUMULADA</t>
  </si>
  <si>
    <t xml:space="preserve">          1.2.03.01.02.100090</t>
  </si>
  <si>
    <t>(-) DEPRECIAÇÃO MÓVEIS E UTENSÍLIOS</t>
  </si>
  <si>
    <t xml:space="preserve">          1.2.03.01.02.100091</t>
  </si>
  <si>
    <t>(-) DEPRECIAÇÃO INSTALAÇÕES</t>
  </si>
  <si>
    <t xml:space="preserve">          1.2.03.01.02.100092</t>
  </si>
  <si>
    <t>(-) DEPRECIAÇÃO EQUIPAMENTOS DE PROCESSAMENTO DE DADOS</t>
  </si>
  <si>
    <t xml:space="preserve">          1.2.03.01.02.100093</t>
  </si>
  <si>
    <t>(-) DEPRECIAÇÃO EQUIPAMENTOS DE TELECOMUNICAÇÕES</t>
  </si>
  <si>
    <t xml:space="preserve">          1.2.03.01.02.100094</t>
  </si>
  <si>
    <t>(-) DEPRECIAÇÃO EQUIPAMENTOS DE SOM/LUZ</t>
  </si>
  <si>
    <t xml:space="preserve">          1.2.03.01.02.100095</t>
  </si>
  <si>
    <t>(-) DEPRECIAÇÃO EQUIPAMENTOS DE AUDIO E VIDEO</t>
  </si>
  <si>
    <t xml:space="preserve">          1.2.03.01.02.100122</t>
  </si>
  <si>
    <t>(-) DEPRECIACAO MAQUINA E EQUIPAMENTOS</t>
  </si>
  <si>
    <t xml:space="preserve">          1.2.03.01.02.100245</t>
  </si>
  <si>
    <t>(-) DEPRECIAÇÃO BENFEITORIAS EM IMOVEIS DE TERC</t>
  </si>
  <si>
    <t xml:space="preserve">      1.2.03.02.00</t>
  </si>
  <si>
    <t>IMOBILIZADO DE TERCEIROS</t>
  </si>
  <si>
    <t xml:space="preserve">      1.2.03.02.01</t>
  </si>
  <si>
    <t xml:space="preserve">          1.2.03.02.01.100205</t>
  </si>
  <si>
    <t xml:space="preserve">          1.2.03.02.01.100206</t>
  </si>
  <si>
    <t xml:space="preserve">          1.2.03.02.01.100207</t>
  </si>
  <si>
    <t xml:space="preserve">          1.2.03.02.01.100208</t>
  </si>
  <si>
    <t xml:space="preserve">          1.2.03.02.01.100209</t>
  </si>
  <si>
    <t xml:space="preserve">          1.2.03.02.01.100210</t>
  </si>
  <si>
    <t xml:space="preserve">          1.2.03.02.01.100211</t>
  </si>
  <si>
    <t>COMPUTADORES E PERIFERICOS</t>
  </si>
  <si>
    <t xml:space="preserve">          1.2.03.02.01.100212</t>
  </si>
  <si>
    <t xml:space="preserve">          1.2.03.02.01.100263</t>
  </si>
  <si>
    <t xml:space="preserve">      1.2.03.02.02</t>
  </si>
  <si>
    <t>DEPRECIAÇÃO ACUMULADA DE TERCEIROS</t>
  </si>
  <si>
    <t xml:space="preserve">          1.2.03.02.02.100213</t>
  </si>
  <si>
    <t xml:space="preserve">          1.2.03.02.02.100214</t>
  </si>
  <si>
    <t xml:space="preserve">          1.2.03.02.02.100215</t>
  </si>
  <si>
    <t xml:space="preserve">          1.2.03.02.02.100216</t>
  </si>
  <si>
    <t xml:space="preserve">          1.2.03.02.02.100217</t>
  </si>
  <si>
    <t xml:space="preserve">          1.2.03.02.02.100218</t>
  </si>
  <si>
    <t xml:space="preserve">          1.2.03.02.02.100219</t>
  </si>
  <si>
    <t>(-) DEPRECIACAO COMPUTADORES E PERIFERICOS</t>
  </si>
  <si>
    <t xml:space="preserve">          1.2.03.02.02.100220</t>
  </si>
  <si>
    <t xml:space="preserve">          1.2.03.02.02.100255</t>
  </si>
  <si>
    <t>(-) DEPRECIAÇÃO BENFEITORIAS EM IMOVEIS DE TERCEIROS</t>
  </si>
  <si>
    <t xml:space="preserve">    1.2.04.00.00</t>
  </si>
  <si>
    <t>INTANGÍVEL</t>
  </si>
  <si>
    <t xml:space="preserve">      1.2.04.01.00</t>
  </si>
  <si>
    <t xml:space="preserve">      1.2.04.01.01</t>
  </si>
  <si>
    <t xml:space="preserve">          1.2.04.01.01.100096</t>
  </si>
  <si>
    <t>DIREITOS DE USO DE SOFTWARE</t>
  </si>
  <si>
    <t xml:space="preserve">      1.2.04.01.02</t>
  </si>
  <si>
    <t>AMORTIZAÇÃO ACUMULADA</t>
  </si>
  <si>
    <t xml:space="preserve">          1.2.04.01.02.100097</t>
  </si>
  <si>
    <t>(-) AMORTIZAÇÃO DIREITOS DE USO DE SOFTWARE</t>
  </si>
  <si>
    <t xml:space="preserve">      1.2.04.02.00</t>
  </si>
  <si>
    <t>INTANGÍVEL DE TERCEIROS</t>
  </si>
  <si>
    <t xml:space="preserve">      1.2.04.02.01</t>
  </si>
  <si>
    <t xml:space="preserve">          1.2.04.02.01.100221</t>
  </si>
  <si>
    <t xml:space="preserve">      1.2.04.02.02</t>
  </si>
  <si>
    <t>AMORTIZAÇÃO ACUMULADA DE TERCEIROS</t>
  </si>
  <si>
    <t xml:space="preserve">          1.2.04.02.02.100222</t>
  </si>
  <si>
    <t xml:space="preserve">  1.9.00.00.00</t>
  </si>
  <si>
    <t>TRANSITÓRIA DE INTEGRAÇÃO ENTRE CONTRATOS</t>
  </si>
  <si>
    <t xml:space="preserve">    1.9.01.00.00</t>
  </si>
  <si>
    <t xml:space="preserve">      1.9.01.01.00</t>
  </si>
  <si>
    <t xml:space="preserve">      1.9.01.01.01</t>
  </si>
  <si>
    <t>2.0.00.00.00</t>
  </si>
  <si>
    <t>PASSIVO</t>
  </si>
  <si>
    <t xml:space="preserve">  2.1.00.00.00</t>
  </si>
  <si>
    <t xml:space="preserve">    2.1.01.00.00</t>
  </si>
  <si>
    <t>FORNECEDORES</t>
  </si>
  <si>
    <t xml:space="preserve">      2.1.01.01.00</t>
  </si>
  <si>
    <t xml:space="preserve">      2.1.01.01.01</t>
  </si>
  <si>
    <t>FORNECEDORES NACIONAIS</t>
  </si>
  <si>
    <t xml:space="preserve">          2.1.01.01.01.200001</t>
  </si>
  <si>
    <t xml:space="preserve">          2.1.01.01.01.200002</t>
  </si>
  <si>
    <t>FORNECEDORES PRESTADORES DE SERVIÇOS - PJ</t>
  </si>
  <si>
    <t xml:space="preserve">          2.1.01.01.01.200080</t>
  </si>
  <si>
    <t>FORNECEDORES - PROVISÃO</t>
  </si>
  <si>
    <t xml:space="preserve">      2.1.01.01.03</t>
  </si>
  <si>
    <t>CONTA CORRENTE ENTRE CONTRATOS</t>
  </si>
  <si>
    <t xml:space="preserve">          2.1.01.01.03.200102</t>
  </si>
  <si>
    <t>Museológico - Upmm 01/2023 Filial 26</t>
  </si>
  <si>
    <t xml:space="preserve">    2.1.02.00.00</t>
  </si>
  <si>
    <t>OBRIGAÇÕES TRABALHISTAS E SOCIAIS</t>
  </si>
  <si>
    <t xml:space="preserve">      2.1.02.01.00</t>
  </si>
  <si>
    <t xml:space="preserve">      2.1.02.01.01</t>
  </si>
  <si>
    <t>OBRIGAÇÕES TRABALHISTAS E SOCIAIS CLT</t>
  </si>
  <si>
    <t xml:space="preserve">          2.1.02.01.01.200005</t>
  </si>
  <si>
    <t>SALÁRIOS A PAGAR</t>
  </si>
  <si>
    <t xml:space="preserve">          2.1.02.01.01.200007</t>
  </si>
  <si>
    <t>PENSÃO ALIMENTÍCIA A PAGAR</t>
  </si>
  <si>
    <t xml:space="preserve">          2.1.02.01.01.200010</t>
  </si>
  <si>
    <t>RESCISÃO A PAGAR</t>
  </si>
  <si>
    <t xml:space="preserve">          2.1.02.01.01.200012</t>
  </si>
  <si>
    <t>INSS A RECOLHER</t>
  </si>
  <si>
    <t xml:space="preserve">          2.1.02.01.01.200013</t>
  </si>
  <si>
    <t>FGTS A RECOLHER</t>
  </si>
  <si>
    <t xml:space="preserve">          2.1.02.01.01.200014</t>
  </si>
  <si>
    <t>IRRF SOBRE FOLHA A RECOLHER</t>
  </si>
  <si>
    <t xml:space="preserve">          2.1.02.01.01.200015</t>
  </si>
  <si>
    <t>PIS SOBRE FOLHA A RECOLHER</t>
  </si>
  <si>
    <t xml:space="preserve">          2.1.02.01.01.200016</t>
  </si>
  <si>
    <t>CONTRIBUIÇÃO SINDICAL A RECOLHER</t>
  </si>
  <si>
    <t xml:space="preserve">      2.1.02.01.02</t>
  </si>
  <si>
    <t>OBRIGAÇÕES TRABALHISTAS E SOCIAIS AUTÔNOMOS</t>
  </si>
  <si>
    <t xml:space="preserve">          2.1.02.01.02.200017</t>
  </si>
  <si>
    <t>SERVIÇOS PRESTADOS POR AUTÔNOMOS A PAGAR</t>
  </si>
  <si>
    <t xml:space="preserve">    2.1.03.00.00</t>
  </si>
  <si>
    <t>OBRIGAÇÕES TRIBUTÁRIAS</t>
  </si>
  <si>
    <t xml:space="preserve">      2.1.03.01.00</t>
  </si>
  <si>
    <t xml:space="preserve">      2.1.03.01.02</t>
  </si>
  <si>
    <t>IMPOSTOS RETIDOS TERCEIROS</t>
  </si>
  <si>
    <t xml:space="preserve">          2.1.03.01.02.200025</t>
  </si>
  <si>
    <t>IRRF RETIDO A RECOLHER</t>
  </si>
  <si>
    <t xml:space="preserve">          2.1.03.01.02.200026</t>
  </si>
  <si>
    <t>PIS/COFINS/CSLL RETIDO A RECOLHER</t>
  </si>
  <si>
    <t xml:space="preserve">          2.1.03.01.02.200028</t>
  </si>
  <si>
    <t>ISS RETIDO A RECOLHER</t>
  </si>
  <si>
    <t xml:space="preserve">          2.1.03.01.02.200029</t>
  </si>
  <si>
    <t>INSS RETIDO A RECOLHER</t>
  </si>
  <si>
    <t xml:space="preserve">          2.1.03.01.02.200032</t>
  </si>
  <si>
    <t>COFINS SOBRE APLICAÇÃO FINANCEIRA A RECOLHER</t>
  </si>
  <si>
    <t xml:space="preserve">    2.1.05.00.00</t>
  </si>
  <si>
    <t>OUTRAS CONTAS A PAGAR</t>
  </si>
  <si>
    <t xml:space="preserve">      2.1.05.01.00</t>
  </si>
  <si>
    <t xml:space="preserve">      2.1.05.01.01</t>
  </si>
  <si>
    <t>PROVISÕES SOBRE FOLHA DE PAGAMENTO</t>
  </si>
  <si>
    <t xml:space="preserve">          2.1.05.01.01.200038</t>
  </si>
  <si>
    <t>PROVISÃO DE FÉRIAS</t>
  </si>
  <si>
    <t xml:space="preserve">          2.1.05.01.01.200039</t>
  </si>
  <si>
    <t>PROVISÃO DE ENCARGOS SOBRE FÉRIAS</t>
  </si>
  <si>
    <t xml:space="preserve">          2.1.05.01.01.200040</t>
  </si>
  <si>
    <t>PROVISÃO DE 13° SALARIO</t>
  </si>
  <si>
    <t xml:space="preserve">          2.1.05.01.01.200041</t>
  </si>
  <si>
    <t>PROVISÃO DE ENCARGOS SOBRE 13°</t>
  </si>
  <si>
    <t xml:space="preserve">  2.2.00.00.00</t>
  </si>
  <si>
    <t xml:space="preserve">    2.2.01.00.00</t>
  </si>
  <si>
    <t>CONTRATO DE GESTÃO</t>
  </si>
  <si>
    <t xml:space="preserve">      2.2.01.01.00</t>
  </si>
  <si>
    <t xml:space="preserve">      2.2.01.01.01</t>
  </si>
  <si>
    <t xml:space="preserve">          2.2.01.01.01.200050</t>
  </si>
  <si>
    <t>CONTRATO DE GESTÃO RECEITA A APROPRIAR</t>
  </si>
  <si>
    <t xml:space="preserve">          2.2.01.01.01.200052</t>
  </si>
  <si>
    <t>CONTRATO DE GESTÃO RESERVAS</t>
  </si>
  <si>
    <t xml:space="preserve">          2.2.01.01.01.200068</t>
  </si>
  <si>
    <t>OBRIGAÇÔES COM O ESTADO - IMOBILIZADO - DEPRECIAÇÂO</t>
  </si>
  <si>
    <t xml:space="preserve">          2.2.01.01.01.200091</t>
  </si>
  <si>
    <t>CONTRATO DE GESTÃO CONTINGÊNCIA</t>
  </si>
  <si>
    <t xml:space="preserve">    2.2.02.00.00</t>
  </si>
  <si>
    <t xml:space="preserve">      2.2.02.01.00</t>
  </si>
  <si>
    <t xml:space="preserve">      2.2.02.01.01</t>
  </si>
  <si>
    <t xml:space="preserve">          2.2.02.01.01.200082</t>
  </si>
  <si>
    <t>PROVISÕES TRABALHISTA</t>
  </si>
  <si>
    <t xml:space="preserve">      2.2.02.01.02</t>
  </si>
  <si>
    <t>OUTRAS OBRIGACOES</t>
  </si>
  <si>
    <t xml:space="preserve">          2.2.02.01.02.200088</t>
  </si>
  <si>
    <t>OUTRAS OBRIGACOES C/ SEC</t>
  </si>
  <si>
    <t>3.0.00.00.00</t>
  </si>
  <si>
    <t>RECEITAS OPERACIONAIS</t>
  </si>
  <si>
    <t xml:space="preserve">  3.1.00.00.00</t>
  </si>
  <si>
    <t xml:space="preserve">    3.1.01.00.00</t>
  </si>
  <si>
    <t>RECEITA BRUTA</t>
  </si>
  <si>
    <t xml:space="preserve">      3.1.01.01.00</t>
  </si>
  <si>
    <t>APORTES DA OPERAÇAO</t>
  </si>
  <si>
    <t xml:space="preserve">      3.1.01.01.01</t>
  </si>
  <si>
    <t>RECURSOS PÚBLICOS</t>
  </si>
  <si>
    <t xml:space="preserve">          3.1.01.01.01.300000</t>
  </si>
  <si>
    <t>CONTRATOS DE GESTÃO</t>
  </si>
  <si>
    <t xml:space="preserve">          3.1.01.01.01.300021</t>
  </si>
  <si>
    <t>CONTRATO DE GESTAO - IMOBILIZADO DE TERCEIROS</t>
  </si>
  <si>
    <t xml:space="preserve">      3.1.01.02.00</t>
  </si>
  <si>
    <t>APORTES EVENTUAIS</t>
  </si>
  <si>
    <t xml:space="preserve">      3.1.01.02.01</t>
  </si>
  <si>
    <t>PROJETOS ESPECIAIS</t>
  </si>
  <si>
    <t xml:space="preserve">          3.1.01.02.01.300014</t>
  </si>
  <si>
    <t>PARTICULARES</t>
  </si>
  <si>
    <t>4.0.00.00.00</t>
  </si>
  <si>
    <t>CUSTOS E DESPESAS OPERACIONAIS</t>
  </si>
  <si>
    <t xml:space="preserve">  4.2.00.00.00</t>
  </si>
  <si>
    <t>DESPESAS GERAIS E ADMINISTRATIVAS</t>
  </si>
  <si>
    <t xml:space="preserve">    4.2.01.00.00</t>
  </si>
  <si>
    <t xml:space="preserve">      4.2.01.01.00</t>
  </si>
  <si>
    <t>DESPESAS COM PESSOAL</t>
  </si>
  <si>
    <t xml:space="preserve">      4.2.01.01.01</t>
  </si>
  <si>
    <t xml:space="preserve">          4.2.01.01.01.400003</t>
  </si>
  <si>
    <t>SALÁRIOS E ORDENADOS</t>
  </si>
  <si>
    <t xml:space="preserve">          4.2.01.01.01.400006</t>
  </si>
  <si>
    <t>FÉRIAS</t>
  </si>
  <si>
    <t xml:space="preserve">          4.2.01.01.01.400007</t>
  </si>
  <si>
    <t>DESCANSO SEMANAL REMUNERADO</t>
  </si>
  <si>
    <t xml:space="preserve">          4.2.01.01.01.400010</t>
  </si>
  <si>
    <t>AJUDA DE CUSTO</t>
  </si>
  <si>
    <t xml:space="preserve">          4.2.01.01.01.400012</t>
  </si>
  <si>
    <t>INDENIZAÇÕES</t>
  </si>
  <si>
    <t xml:space="preserve">          4.2.01.01.01.400223</t>
  </si>
  <si>
    <t>ADICIONAL PERICULOSIDADE</t>
  </si>
  <si>
    <t xml:space="preserve">          4.2.01.01.01.400245</t>
  </si>
  <si>
    <t>PRO-LABORE</t>
  </si>
  <si>
    <t xml:space="preserve">      4.2.01.01.02</t>
  </si>
  <si>
    <t>BENEFICIOS</t>
  </si>
  <si>
    <t xml:space="preserve">          4.2.01.01.02.400014</t>
  </si>
  <si>
    <t>ASSISTÊNCIA MÉDICA</t>
  </si>
  <si>
    <t xml:space="preserve">          4.2.01.01.02.400015</t>
  </si>
  <si>
    <t>ASSISTÊNCIA ODONTOLÓGICA</t>
  </si>
  <si>
    <t xml:space="preserve">          4.2.01.01.02.400016</t>
  </si>
  <si>
    <t>VALE REFEICAO</t>
  </si>
  <si>
    <t xml:space="preserve">          4.2.01.01.02.400017</t>
  </si>
  <si>
    <t>VALE TRANSPORTE</t>
  </si>
  <si>
    <t xml:space="preserve">      4.2.01.01.03</t>
  </si>
  <si>
    <t>ENCARGOS SOCIAIS</t>
  </si>
  <si>
    <t xml:space="preserve">          4.2.01.01.03.400020</t>
  </si>
  <si>
    <t>INSS</t>
  </si>
  <si>
    <t xml:space="preserve">          4.2.01.01.03.400021</t>
  </si>
  <si>
    <t>FGTS</t>
  </si>
  <si>
    <t xml:space="preserve">          4.2.01.01.03.400022</t>
  </si>
  <si>
    <t>PIS SOBRE FOLHA DE PAGAMENTO</t>
  </si>
  <si>
    <t xml:space="preserve">      4.2.01.01.04</t>
  </si>
  <si>
    <t xml:space="preserve">          4.2.01.01.04.400025</t>
  </si>
  <si>
    <t>DESPESA - FÉRIAS</t>
  </si>
  <si>
    <t xml:space="preserve">          4.2.01.01.04.400026</t>
  </si>
  <si>
    <t>DESPESA - INSS S/ FÉRIAS</t>
  </si>
  <si>
    <t xml:space="preserve">          4.2.01.01.04.400027</t>
  </si>
  <si>
    <t>DESPESA - FGTS S/ FÉRIAS</t>
  </si>
  <si>
    <t xml:space="preserve">          4.2.01.01.04.400028</t>
  </si>
  <si>
    <t>DESPESA - 13° SALÁRIO</t>
  </si>
  <si>
    <t xml:space="preserve">          4.2.01.01.04.400029</t>
  </si>
  <si>
    <t>DESPESA - INSS S/ 13°</t>
  </si>
  <si>
    <t xml:space="preserve">          4.2.01.01.04.400030</t>
  </si>
  <si>
    <t>DESPESA - FGTS S/ 13°</t>
  </si>
  <si>
    <t xml:space="preserve">      4.2.01.01.05</t>
  </si>
  <si>
    <t>OUTRAS DESPESAS COM PESSOAL</t>
  </si>
  <si>
    <t xml:space="preserve">          4.2.01.01.05.400179</t>
  </si>
  <si>
    <t>ESTAGIARIOS E APRENDIZES</t>
  </si>
  <si>
    <t xml:space="preserve">          4.2.01.01.05.400180</t>
  </si>
  <si>
    <t xml:space="preserve">      4.2.01.02.00</t>
  </si>
  <si>
    <t xml:space="preserve">      4.2.01.02.01</t>
  </si>
  <si>
    <t>UTILIDADES PÚBLICAS</t>
  </si>
  <si>
    <t xml:space="preserve">          4.2.01.02.01.400034</t>
  </si>
  <si>
    <t>TELEFONE</t>
  </si>
  <si>
    <t xml:space="preserve">          4.2.01.02.01.400035</t>
  </si>
  <si>
    <t>ENERGIA ELÉTRICA</t>
  </si>
  <si>
    <t xml:space="preserve">          4.2.01.02.01.400036</t>
  </si>
  <si>
    <t>ÁGUA E ESGOTO</t>
  </si>
  <si>
    <t xml:space="preserve">          4.2.01.02.01.400038</t>
  </si>
  <si>
    <t>INTERNET</t>
  </si>
  <si>
    <t xml:space="preserve">      4.2.01.02.02</t>
  </si>
  <si>
    <t>CONTRATOS DE MANUTENÇÃO E OPERAÇÃO PREDIAL</t>
  </si>
  <si>
    <t xml:space="preserve">          4.2.01.02.02.400039</t>
  </si>
  <si>
    <t>SEGURANÇA E VIGILÂNCIA PREDIAL</t>
  </si>
  <si>
    <t xml:space="preserve">          4.2.01.02.02.400040</t>
  </si>
  <si>
    <t>LIMPEZA E HIGIENE</t>
  </si>
  <si>
    <t xml:space="preserve">          4.2.01.02.02.400041</t>
  </si>
  <si>
    <t>CONSERVAÇÃO E MANUTENÇÃO PREDIAL</t>
  </si>
  <si>
    <t xml:space="preserve">          4.2.01.02.02.400043</t>
  </si>
  <si>
    <t>RECEPÇÃO E PORTARIA</t>
  </si>
  <si>
    <t xml:space="preserve">          4.2.01.02.02.400204</t>
  </si>
  <si>
    <t>MANUTENCAO DE MAQUINAS E EQUIPAMENTOS</t>
  </si>
  <si>
    <t xml:space="preserve">          4.2.01.02.02.400231</t>
  </si>
  <si>
    <t>MONITORAMENTO DE SEGURANÇA</t>
  </si>
  <si>
    <t xml:space="preserve">          4.2.01.02.02.400237</t>
  </si>
  <si>
    <t xml:space="preserve">      4.2.01.02.03</t>
  </si>
  <si>
    <t>SERVIÇOS DE MANUTENÇÃO E OPERAÇÃO PREDIAL</t>
  </si>
  <si>
    <t xml:space="preserve">          4.2.01.02.03.400045</t>
  </si>
  <si>
    <t>SERVIÇOS DIVERSOS DE MANUTENÇÃO</t>
  </si>
  <si>
    <t xml:space="preserve">          4.2.01.02.03.400174</t>
  </si>
  <si>
    <t>MATERIAIS DIVERSOS DE MANUTENÇÃO</t>
  </si>
  <si>
    <t xml:space="preserve">          4.2.01.02.03.400239</t>
  </si>
  <si>
    <t>SERVIÇOS DE CONSERVAÇÃO E MANUTENÇÃO PREDIAL</t>
  </si>
  <si>
    <t xml:space="preserve">      4.2.01.02.04</t>
  </si>
  <si>
    <t>SERVIÇOS DE TERCEIROS</t>
  </si>
  <si>
    <t xml:space="preserve">          4.2.01.02.04.400046</t>
  </si>
  <si>
    <t>SERVIÇOS DE INFORMÁTICA</t>
  </si>
  <si>
    <t xml:space="preserve">          4.2.01.02.04.400047</t>
  </si>
  <si>
    <t>ASSESSORIA JURÍDICA</t>
  </si>
  <si>
    <t xml:space="preserve">          4.2.01.02.04.400048</t>
  </si>
  <si>
    <t>ASSESSORIA CONTÁBIL</t>
  </si>
  <si>
    <t xml:space="preserve">          4.2.01.02.04.400050</t>
  </si>
  <si>
    <t>CONSULTORIA E AUDITORIA INDEPENDENTE</t>
  </si>
  <si>
    <t xml:space="preserve">          4.2.01.02.04.400055</t>
  </si>
  <si>
    <t>CONSULTORIA E ASSESSORIA EM ELABORAÇÃO DE PROJETOS</t>
  </si>
  <si>
    <t xml:space="preserve">      4.2.01.02.05</t>
  </si>
  <si>
    <t>MATERIAL DE CONSUMO</t>
  </si>
  <si>
    <t xml:space="preserve">          4.2.01.02.05.400058</t>
  </si>
  <si>
    <t>MATERIAL DE EXPEDIENTE E AUXILIARES</t>
  </si>
  <si>
    <t xml:space="preserve">          4.2.01.02.05.400059</t>
  </si>
  <si>
    <t>MATERIAL DE COPA, COZINHA E LIMPEZA</t>
  </si>
  <si>
    <t xml:space="preserve">          4.2.01.02.05.400181</t>
  </si>
  <si>
    <t>OUTROS MATERIAIS DE CONSUMO</t>
  </si>
  <si>
    <t xml:space="preserve">      4.2.01.02.06</t>
  </si>
  <si>
    <t>DESPESAS COM VIAGENS</t>
  </si>
  <si>
    <t xml:space="preserve">          4.2.01.02.06.400065</t>
  </si>
  <si>
    <t>ALIMENTAÇÃO</t>
  </si>
  <si>
    <t xml:space="preserve">          4.2.01.02.06.400066</t>
  </si>
  <si>
    <t>TRANSPORTE E OUTRAS DESPESAS DE LOCOMOÇÃO</t>
  </si>
  <si>
    <t xml:space="preserve">      4.2.01.02.07</t>
  </si>
  <si>
    <t>OUTRAS DESPESAS GERAIS</t>
  </si>
  <si>
    <t xml:space="preserve">          4.2.01.02.07.400068</t>
  </si>
  <si>
    <t>CORREIOS, MENSAGEIROS E SERVIÇOS POSTAIS</t>
  </si>
  <si>
    <t xml:space="preserve">          4.2.01.02.07.400069</t>
  </si>
  <si>
    <t>LOCAÇÃO DE VEÍCULOS</t>
  </si>
  <si>
    <t xml:space="preserve">          4.2.01.02.07.400072</t>
  </si>
  <si>
    <t>LOCAÇÃO DE EQUIPAMENTOS</t>
  </si>
  <si>
    <t xml:space="preserve">          4.2.01.02.07.400073</t>
  </si>
  <si>
    <t>TÁXI, CONDUÇÕES, COMBUSTÍVEIS E ESTACIONAMENTOS</t>
  </si>
  <si>
    <t xml:space="preserve">          4.2.01.02.07.400074</t>
  </si>
  <si>
    <t>DESPESAS CARTORIAIS, LEGAIS E JUDICIAIS</t>
  </si>
  <si>
    <t xml:space="preserve">          4.2.01.02.07.400075</t>
  </si>
  <si>
    <t>FRETES, CARRETOS E TRANSPORTES GERAIS</t>
  </si>
  <si>
    <t xml:space="preserve">          4.2.01.02.07.400077</t>
  </si>
  <si>
    <t>SEGUROS GERAIS</t>
  </si>
  <si>
    <t xml:space="preserve">          4.2.01.02.07.400154</t>
  </si>
  <si>
    <t>ALUGUÉIS E CONDOMÍNIOS</t>
  </si>
  <si>
    <t xml:space="preserve">          4.2.01.02.07.400210</t>
  </si>
  <si>
    <t>SEGURANCA E MEDICINA OCUPACIONAL</t>
  </si>
  <si>
    <t xml:space="preserve">          4.2.01.02.07.400260</t>
  </si>
  <si>
    <t>TRANSPORTE</t>
  </si>
  <si>
    <t xml:space="preserve">      4.2.01.03.00</t>
  </si>
  <si>
    <t>DESPESAS COM ATIVIDADES CULTURAIS</t>
  </si>
  <si>
    <t xml:space="preserve">      4.2.01.03.01</t>
  </si>
  <si>
    <t>SERVIÇOS ARTISTICOS</t>
  </si>
  <si>
    <t xml:space="preserve">          4.2.01.03.01.400081</t>
  </si>
  <si>
    <t>SERVIÇOS DE MÚSICOS E MAESTROS</t>
  </si>
  <si>
    <t xml:space="preserve">          4.2.01.03.01.400083</t>
  </si>
  <si>
    <t>SERVIÇOS DE PRODUÇÃO DE PROJETOS</t>
  </si>
  <si>
    <t xml:space="preserve">          4.2.01.03.01.400086</t>
  </si>
  <si>
    <t>SERVIÇOS DE PROFESSORES E PALESTRANTES</t>
  </si>
  <si>
    <t xml:space="preserve">          4.2.01.03.01.400230</t>
  </si>
  <si>
    <t>DIÁRIAS DE ALIMENTAÇÃO</t>
  </si>
  <si>
    <t xml:space="preserve">          4.2.01.03.01.400234</t>
  </si>
  <si>
    <t>SERVIÇOS EXPOSIÇÃO</t>
  </si>
  <si>
    <t xml:space="preserve">          4.2.01.03.01.400265</t>
  </si>
  <si>
    <t>INTÉRPRETE DE LIBRAS</t>
  </si>
  <si>
    <t xml:space="preserve">          4.2.01.03.01.400269</t>
  </si>
  <si>
    <t>BOLSA AUXÍLIO</t>
  </si>
  <si>
    <t xml:space="preserve">          4.2.01.03.01.400276</t>
  </si>
  <si>
    <t>BOLSISTAS - AJUDA DE CUSTOS</t>
  </si>
  <si>
    <t xml:space="preserve">      4.2.01.03.02</t>
  </si>
  <si>
    <t>SERVIÇOS TECNICOS DE PRODUÇÃO</t>
  </si>
  <si>
    <t xml:space="preserve">          4.2.01.03.02.400092</t>
  </si>
  <si>
    <t xml:space="preserve">          4.2.01.03.02.400096</t>
  </si>
  <si>
    <t>SERVIÇOS FOTOGRÁFICOS</t>
  </si>
  <si>
    <t xml:space="preserve">      4.2.01.03.04</t>
  </si>
  <si>
    <t>MATERIAIS DE PRODUÇÃO</t>
  </si>
  <si>
    <t xml:space="preserve">          4.2.01.03.04.400104</t>
  </si>
  <si>
    <t>MATERIAIS AUXILIARES</t>
  </si>
  <si>
    <t xml:space="preserve">          4.2.01.03.04.400105</t>
  </si>
  <si>
    <t>LANCHES E REFEIÇÕES</t>
  </si>
  <si>
    <t xml:space="preserve">          4.2.01.03.04.400190</t>
  </si>
  <si>
    <t>CÓPIAS, REPRODUÇÕES E SERVIÇOS GRAFICOS</t>
  </si>
  <si>
    <t xml:space="preserve">          4.2.01.03.04.400192</t>
  </si>
  <si>
    <t>DEMAIS MATERIAIS DE PRODUÇÃO</t>
  </si>
  <si>
    <t xml:space="preserve">          4.2.01.03.04.400222</t>
  </si>
  <si>
    <t>ACERVO</t>
  </si>
  <si>
    <t xml:space="preserve">          4.2.01.03.04.400240</t>
  </si>
  <si>
    <t>MATERIAIS DE PRODUÇÃO/EQUIPAMENTOS/IMPLEMENTOS</t>
  </si>
  <si>
    <t xml:space="preserve">      4.2.01.03.05</t>
  </si>
  <si>
    <t>VIAGENS E TRANSPORTE DE PRODUÇÃO</t>
  </si>
  <si>
    <t xml:space="preserve">          4.2.01.03.05.400109</t>
  </si>
  <si>
    <t>PASSAGENS</t>
  </si>
  <si>
    <t xml:space="preserve">          4.2.01.03.05.400112</t>
  </si>
  <si>
    <t xml:space="preserve">          4.2.01.03.05.400232</t>
  </si>
  <si>
    <t>DIARIAS DE VIAGENS</t>
  </si>
  <si>
    <t xml:space="preserve">          4.2.01.03.05.400235</t>
  </si>
  <si>
    <t xml:space="preserve">      4.2.01.04.00</t>
  </si>
  <si>
    <t>DESPESAS DE DIVULGAÇÃO E COMUNICAÇÃO</t>
  </si>
  <si>
    <t xml:space="preserve">      4.2.01.04.01</t>
  </si>
  <si>
    <t>DIVULGAÇÃO E COMUNICAÇÃO DE PROJETOS</t>
  </si>
  <si>
    <t xml:space="preserve">          4.2.01.04.01.400115</t>
  </si>
  <si>
    <t>SERVIÇOS DE PROPAGANDA PUBLICIDADE</t>
  </si>
  <si>
    <t xml:space="preserve">          4.2.01.04.01.400119</t>
  </si>
  <si>
    <t>SERVIÇOS DE PRODUÇÃO DIGITAL-GRÁFICA</t>
  </si>
  <si>
    <t xml:space="preserve">      4.2.01.05.00</t>
  </si>
  <si>
    <t>IMPOSTOS, TAXAS E CONTRIBUIÇÕES</t>
  </si>
  <si>
    <t xml:space="preserve">      4.2.01.05.01</t>
  </si>
  <si>
    <t>IMPOSTOS</t>
  </si>
  <si>
    <t xml:space="preserve">          4.2.01.05.01.400157</t>
  </si>
  <si>
    <t>IPTU</t>
  </si>
  <si>
    <t xml:space="preserve">      4.2.01.05.02</t>
  </si>
  <si>
    <t>TAXAS</t>
  </si>
  <si>
    <t xml:space="preserve">          4.2.01.05.02.400233</t>
  </si>
  <si>
    <t>ASSOCIAÇÃO DE CLASSES</t>
  </si>
  <si>
    <t xml:space="preserve">      4.2.01.06.00</t>
  </si>
  <si>
    <t>DEPRECIAÇÃO E AMORTIZAÇÃO</t>
  </si>
  <si>
    <t xml:space="preserve">      4.2.01.06.01</t>
  </si>
  <si>
    <t>DEPRECIAÇÃO</t>
  </si>
  <si>
    <t xml:space="preserve">          4.2.01.06.01.400133</t>
  </si>
  <si>
    <t>DEPRECIAÇÃO DE MÓVEIS E UTENSÍLIOS</t>
  </si>
  <si>
    <t xml:space="preserve">          4.2.01.06.01.400134</t>
  </si>
  <si>
    <t>DEPRECIAÇÃO INSTALAÇÕES</t>
  </si>
  <si>
    <t xml:space="preserve">          4.2.01.06.01.400135</t>
  </si>
  <si>
    <t>DEPRECIAÇÃO DE EQUIPAMENTOS</t>
  </si>
  <si>
    <t xml:space="preserve">          4.2.01.06.01.400224</t>
  </si>
  <si>
    <t>DEPRECIACAO TELECOMUNICAÇÃO</t>
  </si>
  <si>
    <t xml:space="preserve">          4.2.01.06.01.400225</t>
  </si>
  <si>
    <t>DEPRECIACAO SOM LUZ</t>
  </si>
  <si>
    <t xml:space="preserve">          4.2.01.06.01.400226</t>
  </si>
  <si>
    <t>DEPRECIACAO AUDIO E VIDEO</t>
  </si>
  <si>
    <t xml:space="preserve">          4.2.01.06.01.400227</t>
  </si>
  <si>
    <t>DEPRECIACAO DE EQUIPAMENTOS DE PROCESSAMENTOS DE DADOS</t>
  </si>
  <si>
    <t xml:space="preserve">          4.2.01.06.01.400267</t>
  </si>
  <si>
    <t>DEPRECIAÇÃO BENFEITORIAS EM IMÓVEIS DE TERCEIROS</t>
  </si>
  <si>
    <t xml:space="preserve">      4.2.01.06.02</t>
  </si>
  <si>
    <t>AMORTIZAÇÃO</t>
  </si>
  <si>
    <t xml:space="preserve">          4.2.01.06.02.400136</t>
  </si>
  <si>
    <t>AMORTIZAÇÃO DIREITOS DE USO DE SOFTWARE</t>
  </si>
  <si>
    <t xml:space="preserve">      4.2.01.06.03</t>
  </si>
  <si>
    <t>DEPRECIAÇÃO IMOBILIZADO DE TERCEIROS</t>
  </si>
  <si>
    <t xml:space="preserve">          4.2.01.06.03.400249</t>
  </si>
  <si>
    <t xml:space="preserve">          4.2.01.06.03.400250</t>
  </si>
  <si>
    <t xml:space="preserve">          4.2.01.06.03.400251</t>
  </si>
  <si>
    <t xml:space="preserve">          4.2.01.06.03.400252</t>
  </si>
  <si>
    <t xml:space="preserve">          4.2.01.06.03.400253</t>
  </si>
  <si>
    <t xml:space="preserve">          4.2.01.06.03.400254</t>
  </si>
  <si>
    <t xml:space="preserve">          4.2.01.06.03.400256</t>
  </si>
  <si>
    <t xml:space="preserve">          4.2.01.06.03.400268</t>
  </si>
  <si>
    <t xml:space="preserve">      4.2.01.06.04</t>
  </si>
  <si>
    <t>AMORTIZAÇÃO DE TERCEIROS</t>
  </si>
  <si>
    <t xml:space="preserve">          4.2.01.06.04.400257</t>
  </si>
  <si>
    <t xml:space="preserve">  4.3.00.00.00</t>
  </si>
  <si>
    <t>RESULTADOS FINANCEIROS LIQUIDOS</t>
  </si>
  <si>
    <t xml:space="preserve">    4.3.01.00.00</t>
  </si>
  <si>
    <t xml:space="preserve">      4.3.01.01.00</t>
  </si>
  <si>
    <t>RECEITAS E DESPESAS FINANCEIRAS</t>
  </si>
  <si>
    <t xml:space="preserve">      4.3.01.01.01</t>
  </si>
  <si>
    <t>DESPESAS FINANCEIRAS</t>
  </si>
  <si>
    <t xml:space="preserve">          4.3.01.01.01.400138</t>
  </si>
  <si>
    <t>DESPESAS BANCÁRIAS</t>
  </si>
  <si>
    <t xml:space="preserve">          4.3.01.01.01.400141</t>
  </si>
  <si>
    <t>JUROS PASSIVO</t>
  </si>
  <si>
    <t xml:space="preserve">          4.3.01.01.01.400155</t>
  </si>
  <si>
    <t>COFINS S/ RECEITA FINANCEIRA</t>
  </si>
  <si>
    <t xml:space="preserve">      4.3.01.01.02</t>
  </si>
  <si>
    <t>RECEITAS FINANCEIRAS</t>
  </si>
  <si>
    <t xml:space="preserve">          4.3.01.01.02.400143</t>
  </si>
  <si>
    <t>DESCONTOS OBTIDOS</t>
  </si>
  <si>
    <t xml:space="preserve">          4.3.01.01.02.400145</t>
  </si>
  <si>
    <t>RECEITAS DE APLICAÇÕES FINANCEIRAS</t>
  </si>
  <si>
    <t xml:space="preserve">  4.4.00.00.00</t>
  </si>
  <si>
    <t>OUTROS RESULTADOS</t>
  </si>
  <si>
    <t xml:space="preserve">    4.4.01.00.00</t>
  </si>
  <si>
    <t xml:space="preserve">      4.4.01.01.00</t>
  </si>
  <si>
    <t>OUTRAS DESPESAS E RECEITAS</t>
  </si>
  <si>
    <t xml:space="preserve">      4.4.01.01.01</t>
  </si>
  <si>
    <t>OUTRAS DESPESAS</t>
  </si>
  <si>
    <t xml:space="preserve">          4.4.01.01.01.400149</t>
  </si>
  <si>
    <t xml:space="preserve">          1.1.01.01.01.100289</t>
  </si>
  <si>
    <t>FUNDO FIXO - NUCLEO TAIPAS</t>
  </si>
  <si>
    <t xml:space="preserve">          1.9.01.01.01.100077</t>
  </si>
  <si>
    <t>TRANSITÓRIA DE TRANSFERENCIAS BANCÁRIAS - CP X CR</t>
  </si>
  <si>
    <t xml:space="preserve">          2.1.01.01.03.200103</t>
  </si>
  <si>
    <t>PRONAC Nº 230555 - FILIAL 27</t>
  </si>
  <si>
    <t xml:space="preserve">          4.2.01.02.06.400064</t>
  </si>
  <si>
    <t>ESTADIAS E HOSPEDAGENS</t>
  </si>
  <si>
    <t xml:space="preserve">          4.2.01.03.02.400094</t>
  </si>
  <si>
    <t>SERVIÇOS DE SONORIZAÇÃO E ILUMINAÇÃO</t>
  </si>
  <si>
    <t xml:space="preserve">          4.2.01.01.03.400214</t>
  </si>
  <si>
    <t>CONTRIBUICAO SINDICAL/ ASSISTENCIAL/ CONFEDERATIVA</t>
  </si>
  <si>
    <t xml:space="preserve">          1.1.01.01.01.100290</t>
  </si>
  <si>
    <t>FUNDO FIXO - VNC II</t>
  </si>
  <si>
    <t xml:space="preserve">          4.2.01.01.01.400005</t>
  </si>
  <si>
    <t>DÉCIMO TERCEIRO SALÁRIO</t>
  </si>
  <si>
    <t>UGE: UFC</t>
  </si>
  <si>
    <t>Organização Social: Poiesis Organização Social de Cultura</t>
  </si>
  <si>
    <t>Objeto Contratual: FÁBRICAS DE CULTURA SETOR B</t>
  </si>
  <si>
    <t>Contrato de Gestão nº 03/2020 Setor B</t>
  </si>
  <si>
    <t>1. RELATÓRIO GERENCIAL DE ORÇAMENTO PREVISTO x REALIZADO - FÁBRICAS DE CULTURA CONSOLIDADO</t>
  </si>
  <si>
    <t>I - REPASSES PÚBLICOS</t>
  </si>
  <si>
    <t>Item</t>
  </si>
  <si>
    <t>Rúbrica</t>
  </si>
  <si>
    <t>Descrição</t>
  </si>
  <si>
    <t>Orçamento
Anual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</si>
  <si>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</si>
  <si>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</si>
  <si>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</si>
  <si>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</si>
  <si>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</si>
  <si>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</si>
  <si>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</si>
  <si>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</si>
  <si>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</si>
  <si>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</si>
  <si>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</si>
  <si>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</si>
  <si>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Realizado</t>
  </si>
  <si>
    <t>%</t>
  </si>
  <si>
    <t>RECURSOS PÚBLICOS VINCULADOS AO CONTRATO DE GESTÃO</t>
  </si>
  <si>
    <t>Repasse Líquidos para o Contrato de Gestão</t>
  </si>
  <si>
    <t>Repasse Contrato de Gestão</t>
  </si>
  <si>
    <t>Movimentação de Recursos Reservados</t>
  </si>
  <si>
    <t>1.2.1</t>
  </si>
  <si>
    <t xml:space="preserve">Constituição Recursos de Reserva </t>
  </si>
  <si>
    <t xml:space="preserve">  -   </t>
  </si>
  <si>
    <t>1.2.2</t>
  </si>
  <si>
    <t>Reversão de Recursos de Reserva</t>
  </si>
  <si>
    <t>1.2.3</t>
  </si>
  <si>
    <t>Constituição Recursos de Contingência</t>
  </si>
  <si>
    <t>1.2.4</t>
  </si>
  <si>
    <t>Reversão de Recursos de Contingência</t>
  </si>
  <si>
    <t>1.2.5</t>
  </si>
  <si>
    <t>Constituição de outras reservas  (especificar)</t>
  </si>
  <si>
    <t>1.2.6</t>
  </si>
  <si>
    <t>Reversão de outras reservas (especificar)</t>
  </si>
  <si>
    <t>Outras Receitas</t>
  </si>
  <si>
    <t>1.3.1</t>
  </si>
  <si>
    <t>Saldos anteriores para a utilização no exercício</t>
  </si>
  <si>
    <t>1.3.2</t>
  </si>
  <si>
    <t>Outros Saldos</t>
  </si>
  <si>
    <t>Recursos de Investimento do Contrato de Gestão</t>
  </si>
  <si>
    <t>2.1</t>
  </si>
  <si>
    <t>Investimentos do CG</t>
  </si>
  <si>
    <t>Recursos de Captação</t>
  </si>
  <si>
    <t>3.1</t>
  </si>
  <si>
    <t>Recurso de Captação Voltado a Custeio</t>
  </si>
  <si>
    <t>3.1.1</t>
  </si>
  <si>
    <t>Captação de Recursos Operacionais (bilheteria, cessão onerosa de espaço, loja, café, doações, estacionamento, etc)</t>
  </si>
  <si>
    <t>3.1.2</t>
  </si>
  <si>
    <t>Captação de Recursos Incentivados</t>
  </si>
  <si>
    <t>3.1.3</t>
  </si>
  <si>
    <t xml:space="preserve">Trabalho Voluntário </t>
  </si>
  <si>
    <t>3.1.4</t>
  </si>
  <si>
    <t>Parcerias</t>
  </si>
  <si>
    <t>3.2</t>
  </si>
  <si>
    <t>Recursos de Captação voltados a Investimentos</t>
  </si>
  <si>
    <t>II - DEMONSTRAÇÃO DE RESULTADO</t>
  </si>
  <si>
    <t>RECEITAS APROPRIADAS VINCULADAS AO          CONTRATO DE GESTÃO</t>
  </si>
  <si>
    <t>4</t>
  </si>
  <si>
    <t>Total de Receitas vinculadas ao Plano de Trabalho</t>
  </si>
  <si>
    <t>4.1</t>
  </si>
  <si>
    <t xml:space="preserve">Receita de Repasse Apropriada                                  </t>
  </si>
  <si>
    <t>4.2</t>
  </si>
  <si>
    <t>Receita de Captação Apropriada</t>
  </si>
  <si>
    <t>4.2.1</t>
  </si>
  <si>
    <t>4.2.2</t>
  </si>
  <si>
    <t>4.2.3</t>
  </si>
  <si>
    <t>4.2.4</t>
  </si>
  <si>
    <t>4.3</t>
  </si>
  <si>
    <t>Total das Receitas Financeiras</t>
  </si>
  <si>
    <t>5</t>
  </si>
  <si>
    <t>TOTAL DE RECEITAS PARA METAS CONDICIONADAS</t>
  </si>
  <si>
    <t>Receitas para realização de metas condicionadas</t>
  </si>
  <si>
    <t>DESPESAS DO CONTRATO DE GESTÃO</t>
  </si>
  <si>
    <t>Total de Despesas</t>
  </si>
  <si>
    <t>6.1</t>
  </si>
  <si>
    <t>Subtotal Despesas</t>
  </si>
  <si>
    <t>6.1.1</t>
  </si>
  <si>
    <t>Recursos Humanos - Salários, encargos e benefícios</t>
  </si>
  <si>
    <t>6.1.1.1</t>
  </si>
  <si>
    <t>6.1.1.1.1</t>
  </si>
  <si>
    <t xml:space="preserve">  Área Meio</t>
  </si>
  <si>
    <t>6.1.1.1.2</t>
  </si>
  <si>
    <t xml:space="preserve">  Área Fim</t>
  </si>
  <si>
    <t>6.1.1.2</t>
  </si>
  <si>
    <t>Demais Funcionários</t>
  </si>
  <si>
    <t>6.1.1.2.1</t>
  </si>
  <si>
    <t>6.1.1.2.2</t>
  </si>
  <si>
    <t>6.1.1.3</t>
  </si>
  <si>
    <t>Estagiários</t>
  </si>
  <si>
    <t>6.1.1.3.1</t>
  </si>
  <si>
    <t>6.1.1.3.2</t>
  </si>
  <si>
    <t>6.1.1.4</t>
  </si>
  <si>
    <t>Aprendizes</t>
  </si>
  <si>
    <t>6.1.1.4.1</t>
  </si>
  <si>
    <t>6.1.1.4.2</t>
  </si>
  <si>
    <t>6.1.2</t>
  </si>
  <si>
    <t xml:space="preserve">Prestadores de serviços (Consultorias/Assessorias/Pessoas Jurídicas) </t>
  </si>
  <si>
    <t>6.1.2.1</t>
  </si>
  <si>
    <t>Limpeza</t>
  </si>
  <si>
    <t>6.1.2.2</t>
  </si>
  <si>
    <t>Vigilância / portaria / segurança</t>
  </si>
  <si>
    <t>6.1.2.3</t>
  </si>
  <si>
    <t>Jurídica</t>
  </si>
  <si>
    <t>6.1.2.4</t>
  </si>
  <si>
    <t>Informática</t>
  </si>
  <si>
    <t>6.1.2.5</t>
  </si>
  <si>
    <t>Assessoria administrativa e recursos humanos</t>
  </si>
  <si>
    <t>6.1.2.6</t>
  </si>
  <si>
    <t>Contábil</t>
  </si>
  <si>
    <t>6.1.2.7</t>
  </si>
  <si>
    <t>Auditoria</t>
  </si>
  <si>
    <t>6.1.2.8</t>
  </si>
  <si>
    <t>Desenvolvimento Organizacional</t>
  </si>
  <si>
    <t>DESENVOLVIMENTO ORGANIZACIONAL</t>
  </si>
  <si>
    <t>6.1.3</t>
  </si>
  <si>
    <t>Custos Administrativos e Institucionais</t>
  </si>
  <si>
    <t>6.1.3.1</t>
  </si>
  <si>
    <t>Locação de imóveis</t>
  </si>
  <si>
    <t>6.1.3.2</t>
  </si>
  <si>
    <t xml:space="preserve">Utilidades públicas </t>
  </si>
  <si>
    <t>6.1.3.2.1</t>
  </si>
  <si>
    <t xml:space="preserve">    Saneamento</t>
  </si>
  <si>
    <t>6.1.3.2.2</t>
  </si>
  <si>
    <t xml:space="preserve">    Energia elétrica</t>
  </si>
  <si>
    <t>6.1.3.2.3</t>
  </si>
  <si>
    <t xml:space="preserve">    Gás</t>
  </si>
  <si>
    <t>6.1.3.2.4</t>
  </si>
  <si>
    <t xml:space="preserve">    Internet</t>
  </si>
  <si>
    <t>6.1.3.2.5</t>
  </si>
  <si>
    <t xml:space="preserve">    Telefonia</t>
  </si>
  <si>
    <t>6.1.3.2.6</t>
  </si>
  <si>
    <t xml:space="preserve">    Outros (especificar)</t>
  </si>
  <si>
    <t>6.1.3.3</t>
  </si>
  <si>
    <t>Uniformes e EPIs</t>
  </si>
  <si>
    <t>6.1.3.4</t>
  </si>
  <si>
    <t>Viagens e Estadias</t>
  </si>
  <si>
    <t>6.1.3.5</t>
  </si>
  <si>
    <t>Material de consumo, escritório e limpeza</t>
  </si>
  <si>
    <t>6.1.3.6</t>
  </si>
  <si>
    <t>Despesas tributárias e financeiras</t>
  </si>
  <si>
    <t>6.1.3.7</t>
  </si>
  <si>
    <t>Despesas diversas (correio, xerox, taxi, etc.)</t>
  </si>
  <si>
    <t>6.1.3.8</t>
  </si>
  <si>
    <t>Treinamento de Funcionários</t>
  </si>
  <si>
    <t>6.1.3.9</t>
  </si>
  <si>
    <t>6.1.4</t>
  </si>
  <si>
    <t>Programa de Edificações: Conservação, Manutenção e Segurança</t>
  </si>
  <si>
    <t>6.1.4.1</t>
  </si>
  <si>
    <t>Conservação e manutenção de edificações (reparos, pinturas,  limpeza  de  caixa  de  água,  limpeza  de calhas, etc.)</t>
  </si>
  <si>
    <t>6.1.4.2</t>
  </si>
  <si>
    <t>Projetos/benfeitorias (recuperação e adaptação de estruturas)</t>
  </si>
  <si>
    <t>6.1.4.3</t>
  </si>
  <si>
    <t>Sistema de Monitoramento de Segurança e AVCB</t>
  </si>
  <si>
    <t>6.1.4.4</t>
  </si>
  <si>
    <t>Equipamentos / Implementos</t>
  </si>
  <si>
    <t>6.1.4.5</t>
  </si>
  <si>
    <t>Seguros (predial, incêndio, etc.)</t>
  </si>
  <si>
    <t>6.1.5</t>
  </si>
  <si>
    <t>Programas de Trabalho da Área Fim</t>
  </si>
  <si>
    <t>6.1.5.1</t>
  </si>
  <si>
    <t>Programas Biblioteca</t>
  </si>
  <si>
    <t>6.1.5.1.1</t>
  </si>
  <si>
    <t>Programação</t>
  </si>
  <si>
    <t>6.1.5.1.2</t>
  </si>
  <si>
    <t>Acervo</t>
  </si>
  <si>
    <t>6.1.5.1.3</t>
  </si>
  <si>
    <t>Serviço de assinatura de conteúdo</t>
  </si>
  <si>
    <t>6.1.5.2</t>
  </si>
  <si>
    <t>Programas Fábrica Aberta (Articulação e Difusão)</t>
  </si>
  <si>
    <t>6.1.5.2.1</t>
  </si>
  <si>
    <t>Programas Fábrica Aberta/Eventos e Apresentações</t>
  </si>
  <si>
    <t>6.1.5.2.2</t>
  </si>
  <si>
    <t>Locação equipamentos som/Luz</t>
  </si>
  <si>
    <t>6.1.5.2.3</t>
  </si>
  <si>
    <t>Formação de Público (transporte)</t>
  </si>
  <si>
    <t>6.1.5.2.4</t>
  </si>
  <si>
    <t>Parcerias (Programação Fábrica Aberta)</t>
  </si>
  <si>
    <t>6.1.5.3</t>
  </si>
  <si>
    <t>Programas /ações Artístico-Pedagógicos</t>
  </si>
  <si>
    <t>6.1.5.3.1</t>
  </si>
  <si>
    <t>Projeto Espetáculo</t>
  </si>
  <si>
    <t>6.1.5.3.2</t>
  </si>
  <si>
    <t>Saídas Pedagógicas</t>
  </si>
  <si>
    <t>6.1.5.3.3</t>
  </si>
  <si>
    <t>Material de Ateliê</t>
  </si>
  <si>
    <t>6.1.5.3.4</t>
  </si>
  <si>
    <t>Lanches</t>
  </si>
  <si>
    <t>6.1.5.3.5</t>
  </si>
  <si>
    <t>Bolsistas</t>
  </si>
  <si>
    <t>6.1.5.3.6</t>
  </si>
  <si>
    <t>Bolsistas: alimentação e transporte</t>
  </si>
  <si>
    <t>6.1.5.3.7</t>
  </si>
  <si>
    <t>Contratação Profissionais</t>
  </si>
  <si>
    <t>6.1.5.3.8</t>
  </si>
  <si>
    <t>Licenças Software</t>
  </si>
  <si>
    <t>6.1.6</t>
  </si>
  <si>
    <t>Comunicação e Imprensa</t>
  </si>
  <si>
    <t>6.1.6.1</t>
  </si>
  <si>
    <t>Plano de Comunicação e Site</t>
  </si>
  <si>
    <t>6.1.6.2</t>
  </si>
  <si>
    <t>Projetos gráficos e materiais de comunicação</t>
  </si>
  <si>
    <t>6.1.6.3</t>
  </si>
  <si>
    <t>Publicações</t>
  </si>
  <si>
    <t>6.1.6.4</t>
  </si>
  <si>
    <t>Evento inaugural</t>
  </si>
  <si>
    <t>6.1.6.5</t>
  </si>
  <si>
    <t>Outros (especificar)</t>
  </si>
  <si>
    <t>SUBTOTAL DESPESAS</t>
  </si>
  <si>
    <t>6.2</t>
  </si>
  <si>
    <t>Depreciação/Amortização/Exaustão/Baixa de Imobilizado</t>
  </si>
  <si>
    <t>6.2.1</t>
  </si>
  <si>
    <t>Depreciação</t>
  </si>
  <si>
    <t>6.2.2</t>
  </si>
  <si>
    <t>Amortização</t>
  </si>
  <si>
    <t>6.2.3</t>
  </si>
  <si>
    <t>Baixa de Imobilizado</t>
  </si>
  <si>
    <t>DESPESAS TOTAIS</t>
  </si>
  <si>
    <t>SUPERÁVIT OU DÉFICIT DO EXERCÍCIO  (RECEITA-DESPESA)</t>
  </si>
  <si>
    <t>III - INVESTIMENTOS/IMOBILIZADO</t>
  </si>
  <si>
    <t>INVESTIMENTOS/IMOBILIZADO</t>
  </si>
  <si>
    <t>INVESTIMENTOS COM RECURSOS VINCULADOS AO CONTRATOS DE GESTÃO</t>
  </si>
  <si>
    <t>8.1</t>
  </si>
  <si>
    <t>Equipamentos de informática</t>
  </si>
  <si>
    <t>8.2</t>
  </si>
  <si>
    <t>Moveis e utensílios</t>
  </si>
  <si>
    <t>8.3</t>
  </si>
  <si>
    <t>Máquinas e equipamentos</t>
  </si>
  <si>
    <t>8.4</t>
  </si>
  <si>
    <t>Software</t>
  </si>
  <si>
    <t>8.5</t>
  </si>
  <si>
    <t>Instrumentos Ateliê</t>
  </si>
  <si>
    <t>8.6</t>
  </si>
  <si>
    <t>Aquisição de acervo</t>
  </si>
  <si>
    <t>8.7</t>
  </si>
  <si>
    <t>Equipamentos de Audio e Video</t>
  </si>
  <si>
    <t>INVESTIMENTOS COM RECURSOS VINCULADOS AO CONTRATO DE GESTÃO</t>
  </si>
  <si>
    <t>9.1</t>
  </si>
  <si>
    <t>Benfeitorias Lona Heliópolis (Infraestrutura, mastro, lona, arquibancada, instalações elétricas, hidráulicas, ventilação e de combate a incêndio)</t>
  </si>
  <si>
    <t>9.2</t>
  </si>
  <si>
    <t>Gerador250 CV</t>
  </si>
  <si>
    <t>9.3</t>
  </si>
  <si>
    <t>Containeres (sanitários, camarins, administração)</t>
  </si>
  <si>
    <t>9.4</t>
  </si>
  <si>
    <t>Acessórios circenses (estrutura de palco, picadeiro, e aparelhos circenses)</t>
  </si>
  <si>
    <t>9.5</t>
  </si>
  <si>
    <t>Iluminação cênica e som</t>
  </si>
  <si>
    <t>9.6</t>
  </si>
  <si>
    <t>Assessoria técnica (gerenciamento)</t>
  </si>
  <si>
    <t>PROJETOS A EXECUTAR</t>
  </si>
  <si>
    <t>Orçamento 
Anual</t>
  </si>
  <si>
    <t>10.1</t>
  </si>
  <si>
    <t>Saldo início exercício</t>
  </si>
  <si>
    <t>10.2</t>
  </si>
  <si>
    <t>Repasses líquidos disponíveis</t>
  </si>
  <si>
    <t>10.4</t>
  </si>
  <si>
    <t>Receitas de repasse apropriadas</t>
  </si>
  <si>
    <t>10.5</t>
  </si>
  <si>
    <t>Receitas financeiras dos recursos de reservas e contingência</t>
  </si>
  <si>
    <t>10.6</t>
  </si>
  <si>
    <t>Investimentos com recursos vinculados ao CG</t>
  </si>
  <si>
    <t>10.7</t>
  </si>
  <si>
    <t>Reversão de recurso de reservas</t>
  </si>
  <si>
    <t>10.8</t>
  </si>
  <si>
    <t>Saldo anterior utilização no exercício</t>
  </si>
  <si>
    <t>10.9</t>
  </si>
  <si>
    <t>Variação no período</t>
  </si>
  <si>
    <t>10.10</t>
  </si>
  <si>
    <t>Saldo término do exercício</t>
  </si>
  <si>
    <t>OUTROS SALDOS</t>
  </si>
  <si>
    <t>11.1</t>
  </si>
  <si>
    <t>Recurso de Reserva</t>
  </si>
  <si>
    <t>11.2</t>
  </si>
  <si>
    <t>Recurso de Contingência</t>
  </si>
  <si>
    <t>11.3</t>
  </si>
  <si>
    <t>11.4</t>
  </si>
  <si>
    <t>Demais Saldos (especificar)</t>
  </si>
  <si>
    <t xml:space="preserve">          2.1.02.01.01.200064</t>
  </si>
  <si>
    <t>CONTRIBUICAO ASSISTENCIAL A RECOLHER</t>
  </si>
  <si>
    <t xml:space="preserve">          2.1.01.01.03.200099</t>
  </si>
  <si>
    <t>FÁBRICAS CG 03/2020 - FILIAL 23</t>
  </si>
  <si>
    <t xml:space="preserve">      2.1.03.01.03</t>
  </si>
  <si>
    <t>IMPOSTOS RETIDOS COOPERATIVA</t>
  </si>
  <si>
    <t xml:space="preserve">          2.1.03.01.03.200034</t>
  </si>
  <si>
    <t>IRRF RETIDO A RECOLHER COOPERATIVA</t>
  </si>
  <si>
    <t>Outras Despesas (Sistemas de Gestão)</t>
  </si>
  <si>
    <t>Projetos Incentivados</t>
  </si>
  <si>
    <t>de 01/01/2025 até 31/01/2025</t>
  </si>
  <si>
    <t xml:space="preserve">          1.1.01.01.02.100248</t>
  </si>
  <si>
    <t>BANCO DO BRASIL 60020-2 - R. DE RESERVA</t>
  </si>
  <si>
    <t>de 01/02/2025 até 28/02/2025</t>
  </si>
  <si>
    <t xml:space="preserve">          2.1.02.01.01.200097</t>
  </si>
  <si>
    <t>PENHORAS JUDICIAIS A PAGAR</t>
  </si>
  <si>
    <t xml:space="preserve">          4.2.01.02.07.400070</t>
  </si>
  <si>
    <t>de 01/03/2025 até 31/03/2025</t>
  </si>
  <si>
    <t xml:space="preserve">          4.2.01.01.01.400004</t>
  </si>
  <si>
    <t>HORAS EXTRAS</t>
  </si>
  <si>
    <t>de 01/04/2025 até 30/04/2025</t>
  </si>
  <si>
    <t xml:space="preserve">    3.1.02.00.00</t>
  </si>
  <si>
    <t>(-) DEDUÇÕES DA RECEITA</t>
  </si>
  <si>
    <t xml:space="preserve">      3.1.02.02.00</t>
  </si>
  <si>
    <t>(-) IMPOSTOS</t>
  </si>
  <si>
    <t xml:space="preserve">      3.1.02.02.01</t>
  </si>
  <si>
    <t xml:space="preserve">          3.1.02.02.01.300022</t>
  </si>
  <si>
    <t>ISS S/ FATURAMENTO</t>
  </si>
  <si>
    <t xml:space="preserve">          4.2.01.02.04.400236</t>
  </si>
  <si>
    <t>SERVIÇOS RH</t>
  </si>
  <si>
    <t>Maio_2025</t>
  </si>
  <si>
    <t>Junho_2025</t>
  </si>
  <si>
    <t>Julho_2025</t>
  </si>
  <si>
    <t>Agosto_2025</t>
  </si>
  <si>
    <t>Total 2º Q. 2025</t>
  </si>
  <si>
    <t>Veronica Ribeiro Gerlah Paganatto</t>
  </si>
  <si>
    <t>CRC 1SP267754/O-2 SP</t>
  </si>
  <si>
    <t xml:space="preserve"> CPF: 361.142.368-82</t>
  </si>
  <si>
    <t>CPF: 010.776.718-06</t>
  </si>
  <si>
    <t>RELATÓRIO DE RECEITAS/DESPESAS - 2º QUADRIMESTRE 2025   CG 03/2020 - FÁBRICAS</t>
  </si>
  <si>
    <t>Exercício: 2025</t>
  </si>
  <si>
    <t>6.1.5.1.4</t>
  </si>
  <si>
    <t>Transporte</t>
  </si>
  <si>
    <t>6.1.5.4</t>
  </si>
  <si>
    <t>Circulação - novos projetos (interiorização, Bienal, EMTU, Fundação Casa, Praça da Cidadania)</t>
  </si>
  <si>
    <t>6.1.5.4.1</t>
  </si>
  <si>
    <t>Cult SP na Estrada</t>
  </si>
  <si>
    <t>6.1.5.4.2</t>
  </si>
  <si>
    <t>Bienal</t>
  </si>
  <si>
    <t>6.1.5.4.3</t>
  </si>
  <si>
    <t>EMTU</t>
  </si>
  <si>
    <t>6.1.5.4.4</t>
  </si>
  <si>
    <t>Fundação Casa</t>
  </si>
  <si>
    <t>6.1.5.4.5</t>
  </si>
  <si>
    <t>Fábricas na Paulista</t>
  </si>
  <si>
    <t>6.1.5.4.6</t>
  </si>
  <si>
    <t>Virada Sustentável</t>
  </si>
  <si>
    <t>6.1.5.4.7</t>
  </si>
  <si>
    <t>Cop 30</t>
  </si>
  <si>
    <t>6.1.5.4.8</t>
  </si>
  <si>
    <t>Cine sustentável</t>
  </si>
  <si>
    <t>6.1.5.4.9</t>
  </si>
  <si>
    <t>Praça da Cidadania</t>
  </si>
  <si>
    <t>8.8</t>
  </si>
  <si>
    <t>Investimentos Cine Sustentável</t>
  </si>
  <si>
    <t>de 01/05/2025 até 31/05/2025</t>
  </si>
  <si>
    <t xml:space="preserve">          2.1.01.01.01.200106</t>
  </si>
  <si>
    <t>EMPRESTIMOS CONSIGNADO</t>
  </si>
  <si>
    <t xml:space="preserve">          2.1.01.01.03.200077</t>
  </si>
  <si>
    <t>MUSEOLOGICO - UPPM - Filial 02</t>
  </si>
  <si>
    <t xml:space="preserve">          2.1.02.01.01.200006</t>
  </si>
  <si>
    <t>FÉRIAS A PAGAR</t>
  </si>
  <si>
    <t xml:space="preserve">          4.2.01.03.05.400110</t>
  </si>
  <si>
    <t>de 01/06/2025 até 30/06/2025</t>
  </si>
  <si>
    <t xml:space="preserve">          2.1.02.01.01.200107</t>
  </si>
  <si>
    <t xml:space="preserve">          4.2.01.02.04.400057</t>
  </si>
  <si>
    <t>SERVIÇOS PRESTADOS POR PESSOA JURIDICA</t>
  </si>
  <si>
    <t>Código</t>
  </si>
  <si>
    <t>Classificação</t>
  </si>
  <si>
    <t>Saldo anterior</t>
  </si>
  <si>
    <t>Débito</t>
  </si>
  <si>
    <t>Crédito</t>
  </si>
  <si>
    <t>Saldo atual</t>
  </si>
  <si>
    <t>Centro de Custo - 3 - FÁBRICAS</t>
  </si>
  <si>
    <t>10000</t>
  </si>
  <si>
    <t>1</t>
  </si>
  <si>
    <t>10001</t>
  </si>
  <si>
    <t>1101</t>
  </si>
  <si>
    <t>1.1.01</t>
  </si>
  <si>
    <t>1102</t>
  </si>
  <si>
    <t>1.1.01.01</t>
  </si>
  <si>
    <t>1103</t>
  </si>
  <si>
    <t>1.1.01.01.01</t>
  </si>
  <si>
    <t>1107</t>
  </si>
  <si>
    <t>1.1.01.01.01.004</t>
  </si>
  <si>
    <t>FUNDO FIXO - FC JARDIM SÃO LUIZ</t>
  </si>
  <si>
    <t>1108</t>
  </si>
  <si>
    <t>1.1.01.01.01.005</t>
  </si>
  <si>
    <t>FUNDO FIXO - FC VL NOVA CACHOEIRINHA</t>
  </si>
  <si>
    <t>1110</t>
  </si>
  <si>
    <t>1.1.01.01.01.007</t>
  </si>
  <si>
    <t>FUNDO FIXO  - FC JARDIM CAPÃO REDONDO</t>
  </si>
  <si>
    <t>1111</t>
  </si>
  <si>
    <t>1.1.01.01.01.008</t>
  </si>
  <si>
    <t>FUNDO FIXO - FC BRASILÂNDIA</t>
  </si>
  <si>
    <t>1112</t>
  </si>
  <si>
    <t>1.1.01.01.01.009</t>
  </si>
  <si>
    <t>FUNDO FIXO - FC JAÇANÃ</t>
  </si>
  <si>
    <t>1113</t>
  </si>
  <si>
    <t>1.1.01.01.01.010</t>
  </si>
  <si>
    <t>FUNDO FIXO -  FC - DIADEMA</t>
  </si>
  <si>
    <t>1114</t>
  </si>
  <si>
    <t>1.1.01.01.01.011</t>
  </si>
  <si>
    <t>FUNDO FIXO - FC - IGUAPE</t>
  </si>
  <si>
    <t>1115</t>
  </si>
  <si>
    <t>1.1.01.01.01.012</t>
  </si>
  <si>
    <t>FUNDO FIXO - FC  - OSASCO</t>
  </si>
  <si>
    <t>1117</t>
  </si>
  <si>
    <t>1.1.01.01.01.014</t>
  </si>
  <si>
    <t>FUNDO FIXO - FC NUCLEO TAIPAS</t>
  </si>
  <si>
    <t>1118</t>
  </si>
  <si>
    <t>1.1.01.01.01.015</t>
  </si>
  <si>
    <t>FUNDO FIXO - SEDE</t>
  </si>
  <si>
    <t>1120</t>
  </si>
  <si>
    <t>1.1.01.01.01.017</t>
  </si>
  <si>
    <t>1200</t>
  </si>
  <si>
    <t>1.1.01.01.02</t>
  </si>
  <si>
    <t>1202</t>
  </si>
  <si>
    <t>1.1.01.01.02.002</t>
  </si>
  <si>
    <t>1203</t>
  </si>
  <si>
    <t>1.1.01.01.02.003</t>
  </si>
  <si>
    <t>1204</t>
  </si>
  <si>
    <t>1.1.01.01.02.004</t>
  </si>
  <si>
    <t>BANCO DO BRASIL 60030-X - R. DE CONTING.</t>
  </si>
  <si>
    <t>1300</t>
  </si>
  <si>
    <t>1.1.01.01.03</t>
  </si>
  <si>
    <t>1302</t>
  </si>
  <si>
    <t>1.1.01.01.03.002</t>
  </si>
  <si>
    <t>1303</t>
  </si>
  <si>
    <t>1.1.01.01.03.003</t>
  </si>
  <si>
    <t>1304</t>
  </si>
  <si>
    <t>1.1.01.01.03.004</t>
  </si>
  <si>
    <t>1400</t>
  </si>
  <si>
    <t>1.1.02</t>
  </si>
  <si>
    <t>1401</t>
  </si>
  <si>
    <t>1.1.02.01</t>
  </si>
  <si>
    <t>1402</t>
  </si>
  <si>
    <t>1.1.02.01.01</t>
  </si>
  <si>
    <t>1408</t>
  </si>
  <si>
    <t>1.1.02.01.01.006</t>
  </si>
  <si>
    <t>1412</t>
  </si>
  <si>
    <t>1.1.02.01.01.010</t>
  </si>
  <si>
    <t>RECURSOS PÚBLICOS A RECEBER</t>
  </si>
  <si>
    <t>1500</t>
  </si>
  <si>
    <t>1.1.02.02</t>
  </si>
  <si>
    <t>1501</t>
  </si>
  <si>
    <t>1.1.02.02.01</t>
  </si>
  <si>
    <t>10032</t>
  </si>
  <si>
    <t>1.1.02.02.01.001</t>
  </si>
  <si>
    <t>ADIANTAMENTO DE FERIAS</t>
  </si>
  <si>
    <t>10036</t>
  </si>
  <si>
    <t>1.1.02.02.01.002</t>
  </si>
  <si>
    <t>10039</t>
  </si>
  <si>
    <t>1.1.02.02.01.005</t>
  </si>
  <si>
    <t>ADIANTAMENTO PARA DESPESAS DE EVENTOS</t>
  </si>
  <si>
    <t>10033</t>
  </si>
  <si>
    <t>1.1.02.02.01.007</t>
  </si>
  <si>
    <t>10034</t>
  </si>
  <si>
    <t>1.1.02.02.01.010</t>
  </si>
  <si>
    <t>ADIANTAMENTO DE RESCISÃO</t>
  </si>
  <si>
    <t>1800</t>
  </si>
  <si>
    <t>1.1.02.05</t>
  </si>
  <si>
    <t>1801</t>
  </si>
  <si>
    <t>1.1.02.05.01</t>
  </si>
  <si>
    <t>10058</t>
  </si>
  <si>
    <t>1.1.02.05.01.001</t>
  </si>
  <si>
    <t>2100</t>
  </si>
  <si>
    <t>2101</t>
  </si>
  <si>
    <t>1.2.01</t>
  </si>
  <si>
    <t>2102</t>
  </si>
  <si>
    <t>1.2.01.01</t>
  </si>
  <si>
    <t>2103</t>
  </si>
  <si>
    <t>1.2.01.01.01</t>
  </si>
  <si>
    <t>2104</t>
  </si>
  <si>
    <t>1.2.01.01.01.001</t>
  </si>
  <si>
    <t>DEPOSITOS JUDICIAIS</t>
  </si>
  <si>
    <t>2200</t>
  </si>
  <si>
    <t>1.2.02</t>
  </si>
  <si>
    <t>2201</t>
  </si>
  <si>
    <t>1.2.02.01</t>
  </si>
  <si>
    <t>2203</t>
  </si>
  <si>
    <t>1.2.02.01.01</t>
  </si>
  <si>
    <t>2204</t>
  </si>
  <si>
    <t>1.2.02.01.01.001</t>
  </si>
  <si>
    <t>2205</t>
  </si>
  <si>
    <t>1.2.02.01.01.002</t>
  </si>
  <si>
    <t>2206</t>
  </si>
  <si>
    <t>1.2.02.01.01.003</t>
  </si>
  <si>
    <t>EQUIPAMENTOS DE INFORMÁTICA</t>
  </si>
  <si>
    <t>2207</t>
  </si>
  <si>
    <t>1.2.02.01.01.004</t>
  </si>
  <si>
    <t>2208</t>
  </si>
  <si>
    <t>1.2.02.01.01.005</t>
  </si>
  <si>
    <t>2209</t>
  </si>
  <si>
    <t>1.2.02.01.01.006</t>
  </si>
  <si>
    <t>2211</t>
  </si>
  <si>
    <t>1.2.02.01.01.008</t>
  </si>
  <si>
    <t>2212</t>
  </si>
  <si>
    <t>1.2.02.01.01.009</t>
  </si>
  <si>
    <t>2300</t>
  </si>
  <si>
    <t>1.2.02.02</t>
  </si>
  <si>
    <t>2301</t>
  </si>
  <si>
    <t>1.2.02.02.01</t>
  </si>
  <si>
    <t>2302</t>
  </si>
  <si>
    <t>1.2.02.02.01.001</t>
  </si>
  <si>
    <t>DEPREC. ACUM. DE INSTALACOES</t>
  </si>
  <si>
    <t>2303</t>
  </si>
  <si>
    <t>1.2.02.02.01.002</t>
  </si>
  <si>
    <t>DEPREC. ACUM. DE MAQUINAS E EQUIPAMENTOS</t>
  </si>
  <si>
    <t>2304</t>
  </si>
  <si>
    <t>1.2.02.02.01.003</t>
  </si>
  <si>
    <t>DEPREC. ACUMULADA DE MOVEIS E UTENSILIOS</t>
  </si>
  <si>
    <t>2305</t>
  </si>
  <si>
    <t>1.2.02.02.01.004</t>
  </si>
  <si>
    <t>DEPRECIAÇÃO ACUM. DE EQUIP PROC DADOS</t>
  </si>
  <si>
    <t>2306</t>
  </si>
  <si>
    <t>1.2.02.02.01.005</t>
  </si>
  <si>
    <t>DEPRECIAÇÃO ACUM. EQUIP TELECOMUNICACOES</t>
  </si>
  <si>
    <t>2307</t>
  </si>
  <si>
    <t>1.2.02.02.01.006</t>
  </si>
  <si>
    <t>DEPRECIAÇÃO ACUM. EQUIPAMENTOS DE SOM/LUZ</t>
  </si>
  <si>
    <t>2309</t>
  </si>
  <si>
    <t>1.2.02.02.01.008</t>
  </si>
  <si>
    <t>DEPRECIAÇÃO ACUM.BENF.IMOVEIS TERCEIROS</t>
  </si>
  <si>
    <t>2310</t>
  </si>
  <si>
    <t>1.2.02.02.01.009</t>
  </si>
  <si>
    <t>DEPRECIAÇÃO EQUIPAMENTOS DE AUDIO E VIDEO</t>
  </si>
  <si>
    <t>2400</t>
  </si>
  <si>
    <t>1.2.02.03</t>
  </si>
  <si>
    <t>2401</t>
  </si>
  <si>
    <t>1.2.02.03.01</t>
  </si>
  <si>
    <t>2402</t>
  </si>
  <si>
    <t>1.2.02.03.01.001</t>
  </si>
  <si>
    <t>2403</t>
  </si>
  <si>
    <t>1.2.02.03.01.002</t>
  </si>
  <si>
    <t>2404</t>
  </si>
  <si>
    <t>1.2.02.03.01.003</t>
  </si>
  <si>
    <t>2405</t>
  </si>
  <si>
    <t>1.2.02.03.01.004</t>
  </si>
  <si>
    <t>2406</t>
  </si>
  <si>
    <t>1.2.02.03.01.005</t>
  </si>
  <si>
    <t>2407</t>
  </si>
  <si>
    <t>1.2.02.03.01.006</t>
  </si>
  <si>
    <t>2408</t>
  </si>
  <si>
    <t>1.2.02.03.01.007</t>
  </si>
  <si>
    <t>2409</t>
  </si>
  <si>
    <t>1.2.02.03.01.008</t>
  </si>
  <si>
    <t>2410</t>
  </si>
  <si>
    <t>1.2.02.03.01.009</t>
  </si>
  <si>
    <t>2500</t>
  </si>
  <si>
    <t>1.2.02.04</t>
  </si>
  <si>
    <t>2501</t>
  </si>
  <si>
    <t>1.2.02.04.01</t>
  </si>
  <si>
    <t>2502</t>
  </si>
  <si>
    <t>1.2.02.04.01.001</t>
  </si>
  <si>
    <t>2503</t>
  </si>
  <si>
    <t>1.2.02.04.01.002</t>
  </si>
  <si>
    <t>2504</t>
  </si>
  <si>
    <t>1.2.02.04.01.003</t>
  </si>
  <si>
    <t>2505</t>
  </si>
  <si>
    <t>1.2.02.04.01.004</t>
  </si>
  <si>
    <t>DEPRECIAÇÃO ACUM EQUIP DE PROCESSAMENTO DE DADOS</t>
  </si>
  <si>
    <t>2506</t>
  </si>
  <si>
    <t>1.2.02.04.01.005</t>
  </si>
  <si>
    <t>2507</t>
  </si>
  <si>
    <t>1.2.02.04.01.006</t>
  </si>
  <si>
    <t>DEPRECIAÇÃO ACUM. EQUIP DE SOM/LUZ</t>
  </si>
  <si>
    <t>2509</t>
  </si>
  <si>
    <t>1.2.02.04.01.008</t>
  </si>
  <si>
    <t>2510</t>
  </si>
  <si>
    <t>1.2.02.04.01.009</t>
  </si>
  <si>
    <t>DEPRECIAÇÃO ACUM. EQUIP AUDIO E VIDEO</t>
  </si>
  <si>
    <t>2511</t>
  </si>
  <si>
    <t>1.2.02.04.01.010</t>
  </si>
  <si>
    <t>DEPRECIAÇÃO ACUM. COMPUTADORES E PERIFÉRICOS</t>
  </si>
  <si>
    <t>2600</t>
  </si>
  <si>
    <t>1.2.03</t>
  </si>
  <si>
    <t>2601</t>
  </si>
  <si>
    <t>1.2.03.01</t>
  </si>
  <si>
    <t>2602</t>
  </si>
  <si>
    <t>1.2.03.01.01</t>
  </si>
  <si>
    <t>2603</t>
  </si>
  <si>
    <t>1.2.03.01.01.001</t>
  </si>
  <si>
    <t>SOFTWARES</t>
  </si>
  <si>
    <t>2700</t>
  </si>
  <si>
    <t>1.2.03.02</t>
  </si>
  <si>
    <t>2701</t>
  </si>
  <si>
    <t>1.2.03.02.01</t>
  </si>
  <si>
    <t>2702</t>
  </si>
  <si>
    <t>1.2.03.02.01.001</t>
  </si>
  <si>
    <t>AMORTIZAÇÃO DE SOFTWARES</t>
  </si>
  <si>
    <t>2800</t>
  </si>
  <si>
    <t>1.2.04</t>
  </si>
  <si>
    <t>2801</t>
  </si>
  <si>
    <t>1.2.04.01</t>
  </si>
  <si>
    <t>2802</t>
  </si>
  <si>
    <t>1.2.04.01.01</t>
  </si>
  <si>
    <t>2803</t>
  </si>
  <si>
    <t>1.2.04.01.01.001</t>
  </si>
  <si>
    <t>2900</t>
  </si>
  <si>
    <t>1.2.04.02</t>
  </si>
  <si>
    <t>2901</t>
  </si>
  <si>
    <t>1.2.04.02.01</t>
  </si>
  <si>
    <t>2902</t>
  </si>
  <si>
    <t>1.2.04.02.01.001</t>
  </si>
  <si>
    <t>20000</t>
  </si>
  <si>
    <t>2</t>
  </si>
  <si>
    <t>20001</t>
  </si>
  <si>
    <t>20002</t>
  </si>
  <si>
    <t>2.1.01</t>
  </si>
  <si>
    <t>20003</t>
  </si>
  <si>
    <t>2.1.01.01</t>
  </si>
  <si>
    <t>20004</t>
  </si>
  <si>
    <t>2.1.01.01.01</t>
  </si>
  <si>
    <t>20036</t>
  </si>
  <si>
    <t>2.1.01.01.01.001</t>
  </si>
  <si>
    <t>FORNECEDORES À PAGAR</t>
  </si>
  <si>
    <t>20037</t>
  </si>
  <si>
    <t>2.1.01.01.01.002</t>
  </si>
  <si>
    <t>FORNECEDORES PRESTADORES DE SERVIÇOS-PJ</t>
  </si>
  <si>
    <t>20042</t>
  </si>
  <si>
    <t>2.1.01.01.01.004</t>
  </si>
  <si>
    <t>20040</t>
  </si>
  <si>
    <t>2.1.01.01.01.005</t>
  </si>
  <si>
    <t>20038</t>
  </si>
  <si>
    <t>2.1.01.01.01.006</t>
  </si>
  <si>
    <t>ALUGUEL À PAGAR</t>
  </si>
  <si>
    <t>20080</t>
  </si>
  <si>
    <t>2.1.01.01.01.080</t>
  </si>
  <si>
    <t>ADIANTAMENTO A CLIENTES</t>
  </si>
  <si>
    <t>20200</t>
  </si>
  <si>
    <t>2.1.01.02</t>
  </si>
  <si>
    <t>20201</t>
  </si>
  <si>
    <t>2.1.01.02.01</t>
  </si>
  <si>
    <t>20203</t>
  </si>
  <si>
    <t>2.1.01.02.01.002</t>
  </si>
  <si>
    <t>FÁBRICAS E CULTURA  CG 03/2020</t>
  </si>
  <si>
    <t>20204</t>
  </si>
  <si>
    <t>2.1.01.02.01.003</t>
  </si>
  <si>
    <t>MUSEUS - CG 01/2023</t>
  </si>
  <si>
    <t>20208</t>
  </si>
  <si>
    <t>2.1.01.02.01.008</t>
  </si>
  <si>
    <t>PROJETO FLUXO</t>
  </si>
  <si>
    <t>20300</t>
  </si>
  <si>
    <t>2.1.02</t>
  </si>
  <si>
    <t>20301</t>
  </si>
  <si>
    <t>2.1.02.01</t>
  </si>
  <si>
    <t>20302</t>
  </si>
  <si>
    <t>2.1.02.01.01</t>
  </si>
  <si>
    <t>20009</t>
  </si>
  <si>
    <t>2.1.02.01.01.001</t>
  </si>
  <si>
    <t>20010</t>
  </si>
  <si>
    <t>2.1.02.01.01.002</t>
  </si>
  <si>
    <t>20011</t>
  </si>
  <si>
    <t>2.1.02.01.01.003</t>
  </si>
  <si>
    <t>20014</t>
  </si>
  <si>
    <t>2.1.02.01.01.004</t>
  </si>
  <si>
    <t>20015</t>
  </si>
  <si>
    <t>2.1.02.01.01.005</t>
  </si>
  <si>
    <t>20027</t>
  </si>
  <si>
    <t>2.1.02.01.01.006</t>
  </si>
  <si>
    <t>20017</t>
  </si>
  <si>
    <t>2.1.02.01.01.007</t>
  </si>
  <si>
    <t>20016</t>
  </si>
  <si>
    <t>2.1.02.01.01.008</t>
  </si>
  <si>
    <t>20018</t>
  </si>
  <si>
    <t>2.1.02.01.01.009</t>
  </si>
  <si>
    <t>20012</t>
  </si>
  <si>
    <t>2.1.02.01.01.012</t>
  </si>
  <si>
    <t>OUTROS BENEFÍCIOS A RECOLHER</t>
  </si>
  <si>
    <t>20013</t>
  </si>
  <si>
    <t>2.1.02.01.01.013</t>
  </si>
  <si>
    <t>20400</t>
  </si>
  <si>
    <t>2.1.02.02</t>
  </si>
  <si>
    <t>20401</t>
  </si>
  <si>
    <t>2.1.02.02.01</t>
  </si>
  <si>
    <t>20402</t>
  </si>
  <si>
    <t>2.1.02.02.01.001</t>
  </si>
  <si>
    <t>20500</t>
  </si>
  <si>
    <t>2.1.03</t>
  </si>
  <si>
    <t>20600</t>
  </si>
  <si>
    <t>2.1.03.02</t>
  </si>
  <si>
    <t>20601</t>
  </si>
  <si>
    <t>2.1.03.02.01</t>
  </si>
  <si>
    <t>20030</t>
  </si>
  <si>
    <t>2.1.03.02.01.001</t>
  </si>
  <si>
    <t>20031</t>
  </si>
  <si>
    <t>2.1.03.02.01.002</t>
  </si>
  <si>
    <t>20032</t>
  </si>
  <si>
    <t>2.1.03.02.01.003</t>
  </si>
  <si>
    <t>20033</t>
  </si>
  <si>
    <t>2.1.03.02.01.004</t>
  </si>
  <si>
    <t>20028</t>
  </si>
  <si>
    <t>2.1.03.02.01.005</t>
  </si>
  <si>
    <t>IRRF SOBRE ALUGUEIS A RECOLHER</t>
  </si>
  <si>
    <t>20024</t>
  </si>
  <si>
    <t>2.1.03.02.01.006</t>
  </si>
  <si>
    <t>COFINS S/APLICAÇÃO FINANCEIRA A RECOLHER</t>
  </si>
  <si>
    <t>20035</t>
  </si>
  <si>
    <t>2.1.03.02.01.007</t>
  </si>
  <si>
    <t>OUTRAS OBRIGAÇÕES A RECOLHER</t>
  </si>
  <si>
    <t>20800</t>
  </si>
  <si>
    <t>2.1.04</t>
  </si>
  <si>
    <t>20801</t>
  </si>
  <si>
    <t>2.1.04.01</t>
  </si>
  <si>
    <t>20802</t>
  </si>
  <si>
    <t>2.1.04.01.01</t>
  </si>
  <si>
    <t>20110</t>
  </si>
  <si>
    <t>2.1.04.01.01.001</t>
  </si>
  <si>
    <t>43303</t>
  </si>
  <si>
    <t>2.1.04.01.01.002</t>
  </si>
  <si>
    <t>PROVISÃO FGTS FÉRIAS</t>
  </si>
  <si>
    <t>43311</t>
  </si>
  <si>
    <t>2.1.04.01.01.003</t>
  </si>
  <si>
    <t>PROVISÃO PIS FÉRIAS</t>
  </si>
  <si>
    <t>43320</t>
  </si>
  <si>
    <t>2.1.04.01.01.004</t>
  </si>
  <si>
    <t>PROVISÃO INSS FÉRIAS</t>
  </si>
  <si>
    <t>20112</t>
  </si>
  <si>
    <t>2.1.04.01.01.005</t>
  </si>
  <si>
    <t>20111</t>
  </si>
  <si>
    <t>2.1.04.01.01.010</t>
  </si>
  <si>
    <t>43338</t>
  </si>
  <si>
    <t>2.1.04.01.01.011</t>
  </si>
  <si>
    <t>PROVISÃO FGTS 13º SALÁRIO</t>
  </si>
  <si>
    <t>43346</t>
  </si>
  <si>
    <t>2.1.04.01.01.012</t>
  </si>
  <si>
    <t>PROVISÃO PIS 13º SALÁRIO</t>
  </si>
  <si>
    <t>43354</t>
  </si>
  <si>
    <t>2.1.04.01.01.013</t>
  </si>
  <si>
    <t>PROVISÃO INSS 13º SALÁRIO</t>
  </si>
  <si>
    <t>20113</t>
  </si>
  <si>
    <t>2.1.04.01.01.014</t>
  </si>
  <si>
    <t>20900</t>
  </si>
  <si>
    <t>2.2</t>
  </si>
  <si>
    <t>20901</t>
  </si>
  <si>
    <t>2.2.02</t>
  </si>
  <si>
    <t>20902</t>
  </si>
  <si>
    <t>2.2.02.01</t>
  </si>
  <si>
    <t>20903</t>
  </si>
  <si>
    <t>2.2.02.01.01</t>
  </si>
  <si>
    <t>20904</t>
  </si>
  <si>
    <t>2.2.02.01.01.001</t>
  </si>
  <si>
    <t>CONTRATO DE GESTÃO - RECEITA A APROPRIAR</t>
  </si>
  <si>
    <t>20905</t>
  </si>
  <si>
    <t>2.2.02.01.01.002</t>
  </si>
  <si>
    <t>CONTRATO DE GESTÃO - FD RESERVAS</t>
  </si>
  <si>
    <t>20906</t>
  </si>
  <si>
    <t>2.2.02.01.01.003</t>
  </si>
  <si>
    <t>CONTRATO DE GESTÃO - FD CONTINGÊNCIA</t>
  </si>
  <si>
    <t>20907</t>
  </si>
  <si>
    <t>2.2.02.01.01.004</t>
  </si>
  <si>
    <t>OBRIGAÇÔES COM ESTADO-IMOBILIZADO-DEPREC</t>
  </si>
  <si>
    <t>21000</t>
  </si>
  <si>
    <t>2.2.03</t>
  </si>
  <si>
    <t>21001</t>
  </si>
  <si>
    <t>2.2.03.01</t>
  </si>
  <si>
    <t>21002</t>
  </si>
  <si>
    <t>2.2.03.01.01</t>
  </si>
  <si>
    <t>21003</t>
  </si>
  <si>
    <t>2.2.03.01.01.001</t>
  </si>
  <si>
    <t>21050</t>
  </si>
  <si>
    <t>2.2.03.02</t>
  </si>
  <si>
    <t>21051</t>
  </si>
  <si>
    <t>2.2.03.02.01</t>
  </si>
  <si>
    <t>21052</t>
  </si>
  <si>
    <t>2.2.03.02.01.001</t>
  </si>
  <si>
    <t>30000</t>
  </si>
  <si>
    <t>3</t>
  </si>
  <si>
    <t>30001</t>
  </si>
  <si>
    <t>30002</t>
  </si>
  <si>
    <t>3.1.01</t>
  </si>
  <si>
    <t>30003</t>
  </si>
  <si>
    <t>3.1.01.01</t>
  </si>
  <si>
    <t>30004</t>
  </si>
  <si>
    <t>3.1.01.01.01</t>
  </si>
  <si>
    <t>30005</t>
  </si>
  <si>
    <t>3.1.01.01.01.001</t>
  </si>
  <si>
    <t>30008</t>
  </si>
  <si>
    <t>3.1.01.01.01.004</t>
  </si>
  <si>
    <t>CONTRATO DE GESTAO - IMOB. DE TERCEIROS</t>
  </si>
  <si>
    <t>30100</t>
  </si>
  <si>
    <t>3.1.01.02</t>
  </si>
  <si>
    <t>30101</t>
  </si>
  <si>
    <t>3.1.01.02.01</t>
  </si>
  <si>
    <t>30104</t>
  </si>
  <si>
    <t>3.1.01.02.01.003</t>
  </si>
  <si>
    <t>ALUGUEIS CONTRATO</t>
  </si>
  <si>
    <t>30106</t>
  </si>
  <si>
    <t>3.1.01.02.01.005</t>
  </si>
  <si>
    <t>DOAÇÕES</t>
  </si>
  <si>
    <t>30200</t>
  </si>
  <si>
    <t>3.1.02</t>
  </si>
  <si>
    <t>30201</t>
  </si>
  <si>
    <t>3.1.02.01</t>
  </si>
  <si>
    <t>30202</t>
  </si>
  <si>
    <t>3.1.02.01.01</t>
  </si>
  <si>
    <t>30207</t>
  </si>
  <si>
    <t>3.1.02.01.01.005</t>
  </si>
  <si>
    <t>43265</t>
  </si>
  <si>
    <t>3.1.10</t>
  </si>
  <si>
    <t>43273</t>
  </si>
  <si>
    <t>3.1.10.01</t>
  </si>
  <si>
    <t>43281</t>
  </si>
  <si>
    <t>3.1.10.01.01</t>
  </si>
  <si>
    <t>43290</t>
  </si>
  <si>
    <t>3.1.10.01.01.001</t>
  </si>
  <si>
    <t>ISS S FATURAMENTO</t>
  </si>
  <si>
    <t>40000</t>
  </si>
  <si>
    <t>41</t>
  </si>
  <si>
    <t>4101</t>
  </si>
  <si>
    <t>4.1.01</t>
  </si>
  <si>
    <t>40100</t>
  </si>
  <si>
    <t>4.1.01.02</t>
  </si>
  <si>
    <t>40101</t>
  </si>
  <si>
    <t>4.1.01.02.01</t>
  </si>
  <si>
    <t>40102</t>
  </si>
  <si>
    <t>4.1.01.02.01.001</t>
  </si>
  <si>
    <t>SALÁRIOS</t>
  </si>
  <si>
    <t>40107</t>
  </si>
  <si>
    <t>4.1.01.02.01.006</t>
  </si>
  <si>
    <t>INSS - FOLHA</t>
  </si>
  <si>
    <t>40108</t>
  </si>
  <si>
    <t>4.1.01.02.01.007</t>
  </si>
  <si>
    <t>FGTS - FOLHA</t>
  </si>
  <si>
    <t>40109</t>
  </si>
  <si>
    <t>4.1.01.02.01.008</t>
  </si>
  <si>
    <t>PIS - FOLHA</t>
  </si>
  <si>
    <t>40110</t>
  </si>
  <si>
    <t>4.1.01.02.01.009</t>
  </si>
  <si>
    <t>40111</t>
  </si>
  <si>
    <t>4.1.01.02.01.010</t>
  </si>
  <si>
    <t>40113</t>
  </si>
  <si>
    <t>4.1.01.02.01.012</t>
  </si>
  <si>
    <t>VALE REFEIÇÃO/ALIMENTAÇÃO</t>
  </si>
  <si>
    <t>40114</t>
  </si>
  <si>
    <t>4.1.01.02.01.013</t>
  </si>
  <si>
    <t>40117</t>
  </si>
  <si>
    <t>4.1.01.02.01.030</t>
  </si>
  <si>
    <t>PROVISÃO P/ FÉRIAS E 1/3</t>
  </si>
  <si>
    <t>40118</t>
  </si>
  <si>
    <t>4.1.01.02.01.031</t>
  </si>
  <si>
    <t>PROVISÃO P/ INSS S/FÉRIAS E 1/3</t>
  </si>
  <si>
    <t>40119</t>
  </si>
  <si>
    <t>4.1.01.02.01.032</t>
  </si>
  <si>
    <t>PROVISÃO P/ FGTS S/FÉRIAS E 1/3</t>
  </si>
  <si>
    <t>40120</t>
  </si>
  <si>
    <t>4.1.01.02.01.033</t>
  </si>
  <si>
    <t>PROVISÃO P/ PIS S/FÉRIAS E 1/3</t>
  </si>
  <si>
    <t>40121</t>
  </si>
  <si>
    <t>4.1.01.02.01.034</t>
  </si>
  <si>
    <t>PROVISÃO P/ 13º SALÁRIO</t>
  </si>
  <si>
    <t>40122</t>
  </si>
  <si>
    <t>4.1.01.02.01.035</t>
  </si>
  <si>
    <t>PROVISÃO P/ INSS S/ 13ºSALÁRIO</t>
  </si>
  <si>
    <t>40123</t>
  </si>
  <si>
    <t>4.1.01.02.01.036</t>
  </si>
  <si>
    <t>PROVISÃO P/ FGTS S/ 13ºSALÁRIO</t>
  </si>
  <si>
    <t>40124</t>
  </si>
  <si>
    <t>4.1.01.02.01.037</t>
  </si>
  <si>
    <t>PROVISÃO P/ PIS S/ 13ºSALÁRIO</t>
  </si>
  <si>
    <t>40150</t>
  </si>
  <si>
    <t>4.1.01.02.02</t>
  </si>
  <si>
    <t>40151</t>
  </si>
  <si>
    <t>4.1.01.02.02.001</t>
  </si>
  <si>
    <t>40152</t>
  </si>
  <si>
    <t>4.1.01.02.02.002</t>
  </si>
  <si>
    <t>40153</t>
  </si>
  <si>
    <t>4.1.01.02.02.003</t>
  </si>
  <si>
    <t>13º SALÁRIOS</t>
  </si>
  <si>
    <t>40154</t>
  </si>
  <si>
    <t>4.1.01.02.02.004</t>
  </si>
  <si>
    <t>RESCISÕES</t>
  </si>
  <si>
    <t>40155</t>
  </si>
  <si>
    <t>4.1.01.02.02.005</t>
  </si>
  <si>
    <t>40156</t>
  </si>
  <si>
    <t>4.1.01.02.02.006</t>
  </si>
  <si>
    <t>40157</t>
  </si>
  <si>
    <t>4.1.01.02.02.007</t>
  </si>
  <si>
    <t>40158</t>
  </si>
  <si>
    <t>4.1.01.02.02.008</t>
  </si>
  <si>
    <t>40159</t>
  </si>
  <si>
    <t>4.1.01.02.02.009</t>
  </si>
  <si>
    <t>40160</t>
  </si>
  <si>
    <t>4.1.01.02.02.010</t>
  </si>
  <si>
    <t>40162</t>
  </si>
  <si>
    <t>4.1.01.02.02.012</t>
  </si>
  <si>
    <t>40163</t>
  </si>
  <si>
    <t>4.1.01.02.02.013</t>
  </si>
  <si>
    <t>40164</t>
  </si>
  <si>
    <t>4.1.01.02.02.014</t>
  </si>
  <si>
    <t>OUTROS BENEFÍCIOS</t>
  </si>
  <si>
    <t>40165</t>
  </si>
  <si>
    <t>4.1.01.02.02.015</t>
  </si>
  <si>
    <t>CONTRIBUIÇÃO SINDICAL/ASSISTENCIAL</t>
  </si>
  <si>
    <t>40174</t>
  </si>
  <si>
    <t>4.1.01.02.02.016</t>
  </si>
  <si>
    <t>40175</t>
  </si>
  <si>
    <t>4.1.01.02.02.017</t>
  </si>
  <si>
    <t>40176</t>
  </si>
  <si>
    <t>4.1.01.02.02.018</t>
  </si>
  <si>
    <t>AJUDA DE CUSTOS</t>
  </si>
  <si>
    <t>40177</t>
  </si>
  <si>
    <t>4.1.01.02.02.019</t>
  </si>
  <si>
    <t>40178</t>
  </si>
  <si>
    <t>4.1.01.02.02.020</t>
  </si>
  <si>
    <t>40166</t>
  </si>
  <si>
    <t>4.1.01.02.02.030</t>
  </si>
  <si>
    <t>40167</t>
  </si>
  <si>
    <t>4.1.01.02.02.031</t>
  </si>
  <si>
    <t>40168</t>
  </si>
  <si>
    <t>4.1.01.02.02.032</t>
  </si>
  <si>
    <t>40169</t>
  </si>
  <si>
    <t>4.1.01.02.02.033</t>
  </si>
  <si>
    <t>40170</t>
  </si>
  <si>
    <t>4.1.01.02.02.034</t>
  </si>
  <si>
    <t>40171</t>
  </si>
  <si>
    <t>4.1.01.02.02.035</t>
  </si>
  <si>
    <t>40172</t>
  </si>
  <si>
    <t>4.1.01.02.02.036</t>
  </si>
  <si>
    <t>40173</t>
  </si>
  <si>
    <t>4.1.01.02.02.037</t>
  </si>
  <si>
    <t>40200</t>
  </si>
  <si>
    <t>4.1.01.03</t>
  </si>
  <si>
    <t>40201</t>
  </si>
  <si>
    <t>4.1.01.03.01</t>
  </si>
  <si>
    <t>40202</t>
  </si>
  <si>
    <t>4.1.01.03.01.001</t>
  </si>
  <si>
    <t>PRÓ-LABORE</t>
  </si>
  <si>
    <t>40204</t>
  </si>
  <si>
    <t>4.1.01.03.01.003</t>
  </si>
  <si>
    <t>40205</t>
  </si>
  <si>
    <t>4.1.01.03.01.004</t>
  </si>
  <si>
    <t>40206</t>
  </si>
  <si>
    <t>4.1.01.03.01.006</t>
  </si>
  <si>
    <t>40220</t>
  </si>
  <si>
    <t>4.1.01.03.01.010</t>
  </si>
  <si>
    <t>40300</t>
  </si>
  <si>
    <t>4.1.01.04</t>
  </si>
  <si>
    <t>40350</t>
  </si>
  <si>
    <t>4.1.01.04.02</t>
  </si>
  <si>
    <t>40351</t>
  </si>
  <si>
    <t>4.1.01.04.02.001</t>
  </si>
  <si>
    <t>40400</t>
  </si>
  <si>
    <t>4.1.01.05</t>
  </si>
  <si>
    <t>40450</t>
  </si>
  <si>
    <t>4.1.01.05.02</t>
  </si>
  <si>
    <t>40451</t>
  </si>
  <si>
    <t>4.1.01.05.02.001</t>
  </si>
  <si>
    <t>APRENDIZ</t>
  </si>
  <si>
    <t>40455</t>
  </si>
  <si>
    <t>4.1.01.05.02.005</t>
  </si>
  <si>
    <t>40456</t>
  </si>
  <si>
    <t>4.1.01.05.02.006</t>
  </si>
  <si>
    <t>40600</t>
  </si>
  <si>
    <t>4.1.02</t>
  </si>
  <si>
    <t>40601</t>
  </si>
  <si>
    <t>4.1.02.01</t>
  </si>
  <si>
    <t>40602</t>
  </si>
  <si>
    <t>4.1.02.01.01</t>
  </si>
  <si>
    <t>40603</t>
  </si>
  <si>
    <t>4.1.02.01.01.001</t>
  </si>
  <si>
    <t>40604</t>
  </si>
  <si>
    <t>4.1.02.01.01.002</t>
  </si>
  <si>
    <t>40606</t>
  </si>
  <si>
    <t>4.1.02.01.01.004</t>
  </si>
  <si>
    <t>40607</t>
  </si>
  <si>
    <t>4.1.02.01.01.005</t>
  </si>
  <si>
    <t>40650</t>
  </si>
  <si>
    <t>4.1.02.02</t>
  </si>
  <si>
    <t>40651</t>
  </si>
  <si>
    <t>4.1.02.02.01</t>
  </si>
  <si>
    <t>40652</t>
  </si>
  <si>
    <t>4.1.02.02.01.001</t>
  </si>
  <si>
    <t>40653</t>
  </si>
  <si>
    <t>4.1.02.02.01.002</t>
  </si>
  <si>
    <t>40654</t>
  </si>
  <si>
    <t>4.1.02.02.01.003</t>
  </si>
  <si>
    <t>40655</t>
  </si>
  <si>
    <t>4.1.02.02.01.004</t>
  </si>
  <si>
    <t>40656</t>
  </si>
  <si>
    <t>4.1.02.02.01.005</t>
  </si>
  <si>
    <t>40657</t>
  </si>
  <si>
    <t>4.1.02.02.01.006</t>
  </si>
  <si>
    <t>40658</t>
  </si>
  <si>
    <t>4.1.02.02.01.007</t>
  </si>
  <si>
    <t>40660</t>
  </si>
  <si>
    <t>4.1.02.02.01.009</t>
  </si>
  <si>
    <t>40700</t>
  </si>
  <si>
    <t>4.1.02.03</t>
  </si>
  <si>
    <t>40701</t>
  </si>
  <si>
    <t>4.1.02.03.01</t>
  </si>
  <si>
    <t>40702</t>
  </si>
  <si>
    <t>4.1.02.03.01.001</t>
  </si>
  <si>
    <t>40703</t>
  </si>
  <si>
    <t>4.1.02.03.01.002</t>
  </si>
  <si>
    <t>40704</t>
  </si>
  <si>
    <t>4.1.02.03.01.003</t>
  </si>
  <si>
    <t>SERVIÇOS DE CONSERVAÇÃO E MANUT. PREDIAL</t>
  </si>
  <si>
    <t>40800</t>
  </si>
  <si>
    <t>4.1.02.04</t>
  </si>
  <si>
    <t>40801</t>
  </si>
  <si>
    <t>4.1.02.04.01</t>
  </si>
  <si>
    <t>40802</t>
  </si>
  <si>
    <t>4.1.02.04.01.001</t>
  </si>
  <si>
    <t>40803</t>
  </si>
  <si>
    <t>4.1.02.04.01.002</t>
  </si>
  <si>
    <t>40804</t>
  </si>
  <si>
    <t>4.1.02.04.01.003</t>
  </si>
  <si>
    <t>40805</t>
  </si>
  <si>
    <t>4.1.02.04.01.004</t>
  </si>
  <si>
    <t>40806</t>
  </si>
  <si>
    <t>4.1.02.04.01.005</t>
  </si>
  <si>
    <t>CONSULTORIA E ASS. EM ELAB. DE PROJETOS</t>
  </si>
  <si>
    <t>40808</t>
  </si>
  <si>
    <t>4.1.02.04.01.007</t>
  </si>
  <si>
    <t>CONSULTORIA E ASS. EM CURSOS E TREINAM.</t>
  </si>
  <si>
    <t>40811</t>
  </si>
  <si>
    <t>4.1.02.04.01.010</t>
  </si>
  <si>
    <t>SERVIÇOS PRESTADOS POR PESSOA FISICA</t>
  </si>
  <si>
    <t>40812</t>
  </si>
  <si>
    <t>4.1.02.04.01.011</t>
  </si>
  <si>
    <t>40813</t>
  </si>
  <si>
    <t>4.1.02.04.01.012</t>
  </si>
  <si>
    <t>40900</t>
  </si>
  <si>
    <t>4.1.02.05</t>
  </si>
  <si>
    <t>40901</t>
  </si>
  <si>
    <t>4.1.02.05.01</t>
  </si>
  <si>
    <t>40902</t>
  </si>
  <si>
    <t>4.1.02.05.01.001</t>
  </si>
  <si>
    <t>40903</t>
  </si>
  <si>
    <t>4.1.02.05.01.002</t>
  </si>
  <si>
    <t>MATERIAL DE COPA  COZINHA E LIMPEZA</t>
  </si>
  <si>
    <t>40906</t>
  </si>
  <si>
    <t>4.1.02.05.01.005</t>
  </si>
  <si>
    <t>41000</t>
  </si>
  <si>
    <t>4.1.02.06</t>
  </si>
  <si>
    <t>41001</t>
  </si>
  <si>
    <t>4.1.02.06.01</t>
  </si>
  <si>
    <t>41003</t>
  </si>
  <si>
    <t>4.1.02.06.01.002</t>
  </si>
  <si>
    <t>41004</t>
  </si>
  <si>
    <t>4.1.02.06.01.003</t>
  </si>
  <si>
    <t>41005</t>
  </si>
  <si>
    <t>4.1.02.06.01.004</t>
  </si>
  <si>
    <t>TRANSPORTE E OUTRAS DESP. DE LOCOMOÇÃO</t>
  </si>
  <si>
    <t>41100</t>
  </si>
  <si>
    <t>4.1.02.07</t>
  </si>
  <si>
    <t>41101</t>
  </si>
  <si>
    <t>4.1.02.07.01</t>
  </si>
  <si>
    <t>41102</t>
  </si>
  <si>
    <t>4.1.02.07.01.001</t>
  </si>
  <si>
    <t>CORREIOS  MENSAGEIROS E SERVIÇOS POSTAIS</t>
  </si>
  <si>
    <t>41103</t>
  </si>
  <si>
    <t>4.1.02.07.01.002</t>
  </si>
  <si>
    <t>41104</t>
  </si>
  <si>
    <t>4.1.02.07.01.003</t>
  </si>
  <si>
    <t>41105</t>
  </si>
  <si>
    <t>4.1.02.07.01.004</t>
  </si>
  <si>
    <t>41106</t>
  </si>
  <si>
    <t>4.1.02.07.01.005</t>
  </si>
  <si>
    <t>TÁXI  CONDUÇÕES COMBUSTÍVEIS E ESTACION</t>
  </si>
  <si>
    <t>41107</t>
  </si>
  <si>
    <t>4.1.02.07.01.006</t>
  </si>
  <si>
    <t>DESPESAS CARTORIAIS  LEGAIS E JUDICIAIS</t>
  </si>
  <si>
    <t>41108</t>
  </si>
  <si>
    <t>4.1.02.07.01.007</t>
  </si>
  <si>
    <t>FRETES  CARRETOS E TRANSPORTES GERAIS</t>
  </si>
  <si>
    <t>41109</t>
  </si>
  <si>
    <t>4.1.02.07.01.008</t>
  </si>
  <si>
    <t>41110</t>
  </si>
  <si>
    <t>4.1.02.07.01.009</t>
  </si>
  <si>
    <t>41112</t>
  </si>
  <si>
    <t>4.1.02.07.01.011</t>
  </si>
  <si>
    <t>41114</t>
  </si>
  <si>
    <t>4.1.02.07.01.013</t>
  </si>
  <si>
    <t>41115</t>
  </si>
  <si>
    <t>4.1.02.07.01.014</t>
  </si>
  <si>
    <t>TREINAMENTO DE FUNCIONÁRIOS</t>
  </si>
  <si>
    <t>41116</t>
  </si>
  <si>
    <t>4.1.02.07.01.015</t>
  </si>
  <si>
    <t>OUTRAS DESPESAS|SISTEMA DE GESTÃO</t>
  </si>
  <si>
    <t>41200</t>
  </si>
  <si>
    <t>41201</t>
  </si>
  <si>
    <t>4.2.01</t>
  </si>
  <si>
    <t>41202</t>
  </si>
  <si>
    <t>4.2.01.01</t>
  </si>
  <si>
    <t>41203</t>
  </si>
  <si>
    <t>4.2.01.01.01</t>
  </si>
  <si>
    <t>41219</t>
  </si>
  <si>
    <t>4.2.01.01.01.016</t>
  </si>
  <si>
    <t>PROGRAMAS BIBLIOTECA - PROGRAMAÇÃO</t>
  </si>
  <si>
    <t>41220</t>
  </si>
  <si>
    <t>4.2.01.01.01.017</t>
  </si>
  <si>
    <t>PROG. BIBLIOTECA - SERVIÇO DE ASS. DE CONTEÚDO</t>
  </si>
  <si>
    <t>41222</t>
  </si>
  <si>
    <t>4.2.01.01.01.019</t>
  </si>
  <si>
    <t>PROG. FÁBRICA ABERTA - PROG. FÁBRICA ABERTA</t>
  </si>
  <si>
    <t>41223</t>
  </si>
  <si>
    <t>4.2.01.01.01.020</t>
  </si>
  <si>
    <t>PROG. FÁBRICA ABERTA - FORM. DE PÚBLICO</t>
  </si>
  <si>
    <t>43214</t>
  </si>
  <si>
    <t>4.2.01.01.01.021</t>
  </si>
  <si>
    <t>PROG. PEDAGÓGICOS - PROJETO ESPETÁCULO</t>
  </si>
  <si>
    <t>43222</t>
  </si>
  <si>
    <t>4.2.01.01.01.022</t>
  </si>
  <si>
    <t>PROG. PEDAGÓGICOS - SAÍDAS PEDAGÓGICAS</t>
  </si>
  <si>
    <t>43230</t>
  </si>
  <si>
    <t>4.2.01.01.01.023</t>
  </si>
  <si>
    <t>PROG. PEDAGÓGICOS - CONTRATAÇÃO PROFISSIONAIS</t>
  </si>
  <si>
    <t>43249</t>
  </si>
  <si>
    <t>4.2.01.01.01.024</t>
  </si>
  <si>
    <t>PROG. PEDAGÓGICOS - CIRC. - NOVOS PROJETOS</t>
  </si>
  <si>
    <t>43250</t>
  </si>
  <si>
    <t>4.2.01.01.01.095</t>
  </si>
  <si>
    <t>41300</t>
  </si>
  <si>
    <t>4.2.01.02</t>
  </si>
  <si>
    <t>41301</t>
  </si>
  <si>
    <t>4.2.01.02.01</t>
  </si>
  <si>
    <t>41302</t>
  </si>
  <si>
    <t>4.2.01.02.01.001</t>
  </si>
  <si>
    <t>41303</t>
  </si>
  <si>
    <t>4.2.01.02.01.002</t>
  </si>
  <si>
    <t>41305</t>
  </si>
  <si>
    <t>4.2.01.02.01.004</t>
  </si>
  <si>
    <t>41306</t>
  </si>
  <si>
    <t>4.2.01.02.01.005</t>
  </si>
  <si>
    <t>SERVIÇOS DE TRANSPORTE</t>
  </si>
  <si>
    <t>41307</t>
  </si>
  <si>
    <t>4.2.01.02.01.006</t>
  </si>
  <si>
    <t>LOCAÇÃO DE ESPAÇO</t>
  </si>
  <si>
    <t>41310</t>
  </si>
  <si>
    <t>4.2.01.02.01.009</t>
  </si>
  <si>
    <t>LOCACAO DE VEICULOS</t>
  </si>
  <si>
    <t>41500</t>
  </si>
  <si>
    <t>4.2.01.04</t>
  </si>
  <si>
    <t>41501</t>
  </si>
  <si>
    <t>4.2.01.04.01</t>
  </si>
  <si>
    <t>41502</t>
  </si>
  <si>
    <t>4.2.01.04.01.001</t>
  </si>
  <si>
    <t>41503</t>
  </si>
  <si>
    <t>4.2.01.04.01.002</t>
  </si>
  <si>
    <t>41504</t>
  </si>
  <si>
    <t>4.2.01.04.01.003</t>
  </si>
  <si>
    <t>CÓPIAS  REPRODUÇÕES E SERVIÇOS GRAFICOS</t>
  </si>
  <si>
    <t>41505</t>
  </si>
  <si>
    <t>4.2.01.04.01.004</t>
  </si>
  <si>
    <t>41506</t>
  </si>
  <si>
    <t>4.2.01.04.01.005</t>
  </si>
  <si>
    <t>41507</t>
  </si>
  <si>
    <t>4.2.01.04.01.006</t>
  </si>
  <si>
    <t>MATERIAIS DE PROD./EQUIP./IMPLEMENTOS</t>
  </si>
  <si>
    <t>41510</t>
  </si>
  <si>
    <t>4.2.01.04.01.009</t>
  </si>
  <si>
    <t>LICENÇAS DE SOFTWARE</t>
  </si>
  <si>
    <t>41600</t>
  </si>
  <si>
    <t>4.2.01.05</t>
  </si>
  <si>
    <t>41601</t>
  </si>
  <si>
    <t>4.2.01.05.01</t>
  </si>
  <si>
    <t>41602</t>
  </si>
  <si>
    <t>4.2.01.05.01.001</t>
  </si>
  <si>
    <t>41603</t>
  </si>
  <si>
    <t>4.2.01.05.01.002</t>
  </si>
  <si>
    <t>41604</t>
  </si>
  <si>
    <t>4.2.01.05.01.003</t>
  </si>
  <si>
    <t>41605</t>
  </si>
  <si>
    <t>4.2.01.05.01.004</t>
  </si>
  <si>
    <t>ALIMENTACAO</t>
  </si>
  <si>
    <t>41606</t>
  </si>
  <si>
    <t>4.2.01.05.01.005</t>
  </si>
  <si>
    <t>41607</t>
  </si>
  <si>
    <t>4.2.01.05.01.006</t>
  </si>
  <si>
    <t>41800</t>
  </si>
  <si>
    <t>41801</t>
  </si>
  <si>
    <t>4.3.01</t>
  </si>
  <si>
    <t>41802</t>
  </si>
  <si>
    <t>4.3.01.01</t>
  </si>
  <si>
    <t>41900</t>
  </si>
  <si>
    <t>4.3.01.01.01</t>
  </si>
  <si>
    <t>41901</t>
  </si>
  <si>
    <t>4.3.01.01.01.001</t>
  </si>
  <si>
    <t>41902</t>
  </si>
  <si>
    <t>4.3.01.01.01.002</t>
  </si>
  <si>
    <t>SERVIÇOS DE GRÁFICA E EDITORA</t>
  </si>
  <si>
    <t>41905</t>
  </si>
  <si>
    <t>4.3.01.01.01.005</t>
  </si>
  <si>
    <t>41907</t>
  </si>
  <si>
    <t>4.3.01.01.01.007</t>
  </si>
  <si>
    <t>OUTROS SERV. DE DIVULGAÇÃO E COMUNICAÇÃO</t>
  </si>
  <si>
    <t>42000</t>
  </si>
  <si>
    <t>4.4</t>
  </si>
  <si>
    <t>42001</t>
  </si>
  <si>
    <t>4.4.01</t>
  </si>
  <si>
    <t>42002</t>
  </si>
  <si>
    <t>4.4.01.01</t>
  </si>
  <si>
    <t>42003</t>
  </si>
  <si>
    <t>4.4.01.01.01</t>
  </si>
  <si>
    <t>42004</t>
  </si>
  <si>
    <t>4.4.01.01.01.001</t>
  </si>
  <si>
    <t>42100</t>
  </si>
  <si>
    <t>4.4.01.02</t>
  </si>
  <si>
    <t>42101</t>
  </si>
  <si>
    <t>4.4.01.02.01</t>
  </si>
  <si>
    <t>42102</t>
  </si>
  <si>
    <t>4.4.01.02.01.001</t>
  </si>
  <si>
    <t>TAXAS MUNICIPAIS</t>
  </si>
  <si>
    <t>42105</t>
  </si>
  <si>
    <t>4.4.01.02.01.004</t>
  </si>
  <si>
    <t>42400</t>
  </si>
  <si>
    <t>4.5</t>
  </si>
  <si>
    <t>42401</t>
  </si>
  <si>
    <t>4.5.01</t>
  </si>
  <si>
    <t>42402</t>
  </si>
  <si>
    <t>4.5.01.01</t>
  </si>
  <si>
    <t>42403</t>
  </si>
  <si>
    <t>4.5.01.01.01</t>
  </si>
  <si>
    <t>42404</t>
  </si>
  <si>
    <t>4.5.01.01.01.001</t>
  </si>
  <si>
    <t>DEPRECIAÇÃO MÓVEIS E UTENSÍLIOS</t>
  </si>
  <si>
    <t>42405</t>
  </si>
  <si>
    <t>4.5.01.01.01.002</t>
  </si>
  <si>
    <t>42406</t>
  </si>
  <si>
    <t>4.5.01.01.01.003</t>
  </si>
  <si>
    <t>DEPRECIAÇÃO EQUIP. DE INFORMÁTICA</t>
  </si>
  <si>
    <t>42407</t>
  </si>
  <si>
    <t>4.5.01.01.01.004</t>
  </si>
  <si>
    <t>DEPRECIAÇÃO EQUIP. DE TELECOMUNICAÇÕES</t>
  </si>
  <si>
    <t>42408</t>
  </si>
  <si>
    <t>4.5.01.01.01.005</t>
  </si>
  <si>
    <t>DEPRECIAÇÃO EQUIPAMENTOS DE SOM/LUZ</t>
  </si>
  <si>
    <t>42409</t>
  </si>
  <si>
    <t>4.5.01.01.01.006</t>
  </si>
  <si>
    <t>DEPRECIAÇÃO EQUIP. DE AUDIO E VIDEO</t>
  </si>
  <si>
    <t>42410</t>
  </si>
  <si>
    <t>4.5.01.01.01.007</t>
  </si>
  <si>
    <t>DEPRECIAÇÃO MAQUINAS E EQUIPAMENTOS</t>
  </si>
  <si>
    <t>42411</t>
  </si>
  <si>
    <t>4.5.01.01.01.008</t>
  </si>
  <si>
    <t>DEPRECIAÇÃO BENF.EM IMOVEIS DE TERCEIROS</t>
  </si>
  <si>
    <t>42500</t>
  </si>
  <si>
    <t>4.5.01.02</t>
  </si>
  <si>
    <t>42501</t>
  </si>
  <si>
    <t>4.5.01.02.01</t>
  </si>
  <si>
    <t>42502</t>
  </si>
  <si>
    <t>4.5.01.02.01.001</t>
  </si>
  <si>
    <t>42600</t>
  </si>
  <si>
    <t>4.5.01.03</t>
  </si>
  <si>
    <t>42601</t>
  </si>
  <si>
    <t>4.5.01.03.01</t>
  </si>
  <si>
    <t>42602</t>
  </si>
  <si>
    <t>4.5.01.03.01.001</t>
  </si>
  <si>
    <t>42603</t>
  </si>
  <si>
    <t>4.5.01.03.01.002</t>
  </si>
  <si>
    <t>42605</t>
  </si>
  <si>
    <t>4.5.01.03.01.004</t>
  </si>
  <si>
    <t>42606</t>
  </si>
  <si>
    <t>4.5.01.03.01.005</t>
  </si>
  <si>
    <t>42607</t>
  </si>
  <si>
    <t>4.5.01.03.01.006</t>
  </si>
  <si>
    <t>42608</t>
  </si>
  <si>
    <t>4.5.01.03.01.007</t>
  </si>
  <si>
    <t>42609</t>
  </si>
  <si>
    <t>4.5.01.03.01.008</t>
  </si>
  <si>
    <t>42610</t>
  </si>
  <si>
    <t>4.5.01.03.01.009</t>
  </si>
  <si>
    <t>DEPRECIAÇÃO EQUIPAMENTO PROC DE DADOS</t>
  </si>
  <si>
    <t>42700</t>
  </si>
  <si>
    <t>4.5.01.04</t>
  </si>
  <si>
    <t>42701</t>
  </si>
  <si>
    <t>4.5.01.04.01</t>
  </si>
  <si>
    <t>42702</t>
  </si>
  <si>
    <t>4.5.01.04.01.001</t>
  </si>
  <si>
    <t>42800</t>
  </si>
  <si>
    <t>4.6</t>
  </si>
  <si>
    <t>42801</t>
  </si>
  <si>
    <t>4.6.01</t>
  </si>
  <si>
    <t>42802</t>
  </si>
  <si>
    <t>4.6.01.01</t>
  </si>
  <si>
    <t>42803</t>
  </si>
  <si>
    <t>4.6.01.01.01</t>
  </si>
  <si>
    <t>42805</t>
  </si>
  <si>
    <t>4.6.01.01.01.002</t>
  </si>
  <si>
    <t>42808</t>
  </si>
  <si>
    <t>4.6.01.01.01.005</t>
  </si>
  <si>
    <t>42900</t>
  </si>
  <si>
    <t>4.6.01.02</t>
  </si>
  <si>
    <t>42901</t>
  </si>
  <si>
    <t>4.6.01.02.01</t>
  </si>
  <si>
    <t>42902</t>
  </si>
  <si>
    <t>4.6.01.02.01.001</t>
  </si>
  <si>
    <t>42903</t>
  </si>
  <si>
    <t>4.6.01.02.01.002</t>
  </si>
  <si>
    <t>43000</t>
  </si>
  <si>
    <t>4.7</t>
  </si>
  <si>
    <t>43001</t>
  </si>
  <si>
    <t>4.7.01</t>
  </si>
  <si>
    <t>43002</t>
  </si>
  <si>
    <t>4.7.01.01</t>
  </si>
  <si>
    <t>43003</t>
  </si>
  <si>
    <t>4.7.01.01.01</t>
  </si>
  <si>
    <t>43005</t>
  </si>
  <si>
    <t>4.7.01.01.01.002</t>
  </si>
  <si>
    <t>43427</t>
  </si>
  <si>
    <t>4.7.01.01.01.003</t>
  </si>
  <si>
    <t>TRANSF ENTRE CONTRATOS</t>
  </si>
  <si>
    <t>10031</t>
  </si>
  <si>
    <t>1.1.02.02.01.003</t>
  </si>
  <si>
    <t>ADIANTAMENTO SALARIAL</t>
  </si>
  <si>
    <t>20039</t>
  </si>
  <si>
    <t>2.1.01.01.01.007</t>
  </si>
  <si>
    <t>SEGUROS À PAGAR</t>
  </si>
  <si>
    <t>40112</t>
  </si>
  <si>
    <t>4.1.01.02.01.011</t>
  </si>
  <si>
    <t>MEDICINA OCUPACIONAL</t>
  </si>
  <si>
    <t>40161</t>
  </si>
  <si>
    <t>4.1.01.02.02.011</t>
  </si>
  <si>
    <t>40401</t>
  </si>
  <si>
    <t>4.1.01.05.01</t>
  </si>
  <si>
    <t>40406</t>
  </si>
  <si>
    <t>4.1.01.05.01.005</t>
  </si>
  <si>
    <t>40809</t>
  </si>
  <si>
    <t>4.1.02.04.01.008</t>
  </si>
  <si>
    <t>ASSESSORIA ECONOMICA E ADMINISTRATIVA</t>
  </si>
  <si>
    <t>41111</t>
  </si>
  <si>
    <t>4.1.02.07.01.010</t>
  </si>
  <si>
    <t>BENS DURAVEIS</t>
  </si>
  <si>
    <t>43419</t>
  </si>
  <si>
    <t>4.2.01.01.01.025</t>
  </si>
  <si>
    <t>PROG. PEDAGÓGICOS - CULT SP NA ESTRADA</t>
  </si>
  <si>
    <t>41508</t>
  </si>
  <si>
    <t>4.2.01.04.01.007</t>
  </si>
  <si>
    <t>42006</t>
  </si>
  <si>
    <t>4.4.01.01.01.003</t>
  </si>
  <si>
    <t>IMPOSTOS E TAXAS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</si>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</sst>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dddd&quot;, &quot;d&quot; de &quot;mmmm&quot; de &quot;yyyy"/>
    <numFmt numFmtId="167" formatCode="#,##0.00_ ;\-#,##0.00\ "/>
    <numFmt numFmtId="168" formatCode="_-* #,##0_-;\-* #,##0_-;_-* &quot;-&quot;??_-;_-@"/>
    <numFmt numFmtId="169" formatCode="_-* #,##0_-;\-* #,##0_-;_-* &quot;-&quot;??_-;_-@_-"/>
    <numFmt numFmtId="170" formatCode="#,##0.0_ ;[Red]\-#,##0.0\ 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9"/>
      <color rgb="FFFF0000"/>
      <name val="Tahoma"/>
      <family val="2"/>
    </font>
    <font>
      <sz val="9"/>
      <color rgb="FFFF0000"/>
      <name val="Tahoma"/>
      <family val="2"/>
    </font>
    <font>
      <b/>
      <sz val="13"/>
      <color theme="1"/>
      <name val="Tahoma"/>
      <family val="2"/>
    </font>
    <font>
      <sz val="10"/>
      <color theme="1"/>
      <name val="Tahoma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</font>
    <font>
      <sz val="8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i/>
      <sz val="8"/>
      <color theme="1"/>
      <name val="Times New Roman"/>
      <family val="1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color rgb="FFFFFFFF"/>
      <name val="Calibri"/>
      <family val="2"/>
    </font>
    <font>
      <sz val="11"/>
      <name val="Calibri"/>
      <family val="2"/>
    </font>
    <font>
      <b/>
      <sz val="10"/>
      <color rgb="FFFFFFFF"/>
      <name val="Calibri"/>
      <family val="2"/>
    </font>
    <font>
      <sz val="11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sz val="8"/>
      <color rgb="FFFF0000"/>
      <name val="Calibri"/>
      <family val="2"/>
    </font>
    <font>
      <b/>
      <u/>
      <sz val="10"/>
      <color theme="1"/>
      <name val="Calibri"/>
      <family val="2"/>
    </font>
    <font>
      <sz val="10"/>
      <color rgb="FFFF0000"/>
      <name val="Calibri"/>
      <family val="2"/>
    </font>
    <font>
      <b/>
      <sz val="8"/>
      <color rgb="FFFF0000"/>
      <name val="Calibri"/>
      <family val="2"/>
    </font>
    <font>
      <u/>
      <sz val="10"/>
      <color theme="1"/>
      <name val="Calibri"/>
      <family val="2"/>
    </font>
    <font>
      <b/>
      <sz val="8"/>
      <color theme="1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Times New Roman"/>
      <family val="1"/>
    </font>
    <font>
      <sz val="10"/>
      <name val="Calibri"/>
      <family val="2"/>
    </font>
    <font>
      <b/>
      <sz val="10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b/>
      <sz val="8"/>
      <name val="Calibri"/>
      <family val="2"/>
    </font>
    <font>
      <b/>
      <sz val="10"/>
      <color rgb="FFFF0000"/>
      <name val="Calibri"/>
      <family val="2"/>
    </font>
    <font>
      <b/>
      <i/>
      <u val="singleAccounting"/>
      <sz val="11"/>
      <color rgb="FFFF0000"/>
      <name val="Calibri"/>
      <family val="2"/>
    </font>
    <font>
      <b/>
      <sz val="8"/>
      <color rgb="FF000000"/>
      <name val="Arial"/>
      <family val="2"/>
    </font>
    <font>
      <b/>
      <sz val="12"/>
      <color rgb="FF000000"/>
      <name val="Arial"/>
      <family val="2"/>
    </font>
    <font>
      <b/>
      <sz val="9"/>
      <color rgb="FF000000"/>
      <name val="Arial"/>
      <family val="2"/>
    </font>
    <font>
      <b/>
      <sz val="7"/>
      <color rgb="FF000000"/>
      <name val="Arial"/>
      <family val="2"/>
    </font>
    <font>
      <sz val="7"/>
      <color rgb="FF000000"/>
      <name val="Arial"/>
      <family val="2"/>
    </font>
    <font>
      <sz val="7"/>
      <color rgb="FF0000FF"/>
      <name val="Arial"/>
      <family val="2"/>
    </font>
    <font>
      <sz val="1"/>
      <color rgb="FF00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  <fill>
      <patternFill patternType="solid">
        <fgColor rgb="FFB7B7B7"/>
        <bgColor rgb="FFB7B7B7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rgb="FFEFEFEF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rgb="FFD9D9D9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43" fontId="16" fillId="0" borderId="0" applyFont="0" applyFill="0" applyBorder="0" applyAlignment="0" applyProtection="0"/>
    <xf numFmtId="0" fontId="16" fillId="0" borderId="0"/>
    <xf numFmtId="0" fontId="52" fillId="0" borderId="0">
      <alignment horizontal="left" vertical="top"/>
    </xf>
    <xf numFmtId="0" fontId="52" fillId="0" borderId="0">
      <alignment horizontal="right" vertical="top"/>
    </xf>
    <xf numFmtId="0" fontId="53" fillId="0" borderId="0">
      <alignment horizontal="center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right" vertical="top"/>
    </xf>
    <xf numFmtId="0" fontId="56" fillId="0" borderId="0">
      <alignment horizontal="left" vertical="top"/>
    </xf>
    <xf numFmtId="0" fontId="56" fillId="0" borderId="0">
      <alignment horizontal="left" vertical="top"/>
    </xf>
    <xf numFmtId="0" fontId="56" fillId="0" borderId="0">
      <alignment horizontal="right" vertical="top"/>
    </xf>
    <xf numFmtId="0" fontId="57" fillId="0" borderId="0">
      <alignment horizontal="left" vertical="top"/>
    </xf>
    <xf numFmtId="0" fontId="57" fillId="0" borderId="0">
      <alignment horizontal="left" vertical="top"/>
    </xf>
    <xf numFmtId="0" fontId="57" fillId="0" borderId="0">
      <alignment horizontal="right" vertical="top"/>
    </xf>
    <xf numFmtId="0" fontId="58" fillId="0" borderId="0">
      <alignment horizontal="left" vertical="top"/>
    </xf>
  </cellStyleXfs>
  <cellXfs count="527">
    <xf numFmtId="0" fontId="0" fillId="0" borderId="0" xfId="0"/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43" fontId="2" fillId="0" borderId="0" xfId="1" applyFont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3" fontId="2" fillId="0" borderId="1" xfId="0" applyNumberFormat="1" applyFont="1" applyBorder="1" applyAlignment="1">
      <alignment vertical="center"/>
    </xf>
    <xf numFmtId="43" fontId="2" fillId="0" borderId="0" xfId="0" applyNumberFormat="1" applyFont="1" applyAlignment="1">
      <alignment vertical="center"/>
    </xf>
    <xf numFmtId="0" fontId="2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4" fontId="2" fillId="0" borderId="0" xfId="0" applyNumberFormat="1" applyFont="1" applyAlignment="1">
      <alignment vertical="center"/>
    </xf>
    <xf numFmtId="0" fontId="3" fillId="0" borderId="6" xfId="0" applyFont="1" applyBorder="1" applyAlignment="1">
      <alignment horizontal="left" vertical="center"/>
    </xf>
    <xf numFmtId="0" fontId="3" fillId="0" borderId="4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3" fontId="3" fillId="3" borderId="1" xfId="0" applyNumberFormat="1" applyFont="1" applyFill="1" applyBorder="1" applyAlignment="1">
      <alignment vertical="center"/>
    </xf>
    <xf numFmtId="165" fontId="3" fillId="3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43" fontId="3" fillId="0" borderId="0" xfId="0" applyNumberFormat="1" applyFont="1" applyAlignment="1">
      <alignment vertical="center"/>
    </xf>
    <xf numFmtId="3" fontId="5" fillId="0" borderId="0" xfId="2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164" fontId="5" fillId="0" borderId="0" xfId="2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164" fontId="5" fillId="0" borderId="0" xfId="2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" fontId="17" fillId="3" borderId="0" xfId="5" applyNumberFormat="1" applyFont="1" applyFill="1" applyAlignment="1">
      <alignment horizontal="center"/>
    </xf>
    <xf numFmtId="4" fontId="17" fillId="3" borderId="0" xfId="5" applyNumberFormat="1" applyFont="1" applyFill="1"/>
    <xf numFmtId="43" fontId="18" fillId="0" borderId="0" xfId="1" applyFont="1" applyFill="1" applyBorder="1"/>
    <xf numFmtId="4" fontId="19" fillId="3" borderId="0" xfId="5" applyNumberFormat="1" applyFont="1" applyFill="1"/>
    <xf numFmtId="4" fontId="17" fillId="0" borderId="0" xfId="5" applyNumberFormat="1" applyFont="1" applyFill="1" applyAlignment="1">
      <alignment horizontal="center"/>
    </xf>
    <xf numFmtId="4" fontId="23" fillId="3" borderId="0" xfId="5" applyNumberFormat="1" applyFont="1" applyFill="1" applyAlignment="1">
      <alignment horizontal="center"/>
    </xf>
    <xf numFmtId="43" fontId="25" fillId="0" borderId="0" xfId="1" applyFont="1" applyFill="1" applyBorder="1"/>
    <xf numFmtId="9" fontId="24" fillId="3" borderId="0" xfId="3" applyFont="1" applyFill="1" applyAlignment="1">
      <alignment horizontal="center" vertical="center"/>
    </xf>
    <xf numFmtId="43" fontId="17" fillId="0" borderId="0" xfId="5" applyFont="1" applyFill="1" applyBorder="1"/>
    <xf numFmtId="9" fontId="17" fillId="3" borderId="0" xfId="3" applyFont="1" applyFill="1" applyAlignment="1">
      <alignment horizontal="center"/>
    </xf>
    <xf numFmtId="43" fontId="21" fillId="0" borderId="0" xfId="5" applyFont="1" applyFill="1" applyBorder="1"/>
    <xf numFmtId="169" fontId="34" fillId="9" borderId="27" xfId="1" applyNumberFormat="1" applyFont="1" applyFill="1" applyBorder="1" applyAlignment="1">
      <alignment vertical="center"/>
    </xf>
    <xf numFmtId="169" fontId="34" fillId="10" borderId="27" xfId="1" applyNumberFormat="1" applyFont="1" applyFill="1" applyBorder="1" applyAlignment="1">
      <alignment vertical="center"/>
    </xf>
    <xf numFmtId="43" fontId="3" fillId="2" borderId="1" xfId="1" applyFont="1" applyFill="1" applyBorder="1" applyAlignment="1">
      <alignment vertical="center"/>
    </xf>
    <xf numFmtId="43" fontId="3" fillId="0" borderId="1" xfId="1" applyFont="1" applyBorder="1" applyAlignment="1">
      <alignment vertical="center"/>
    </xf>
    <xf numFmtId="43" fontId="2" fillId="3" borderId="1" xfId="1" applyFont="1" applyFill="1" applyBorder="1" applyAlignment="1">
      <alignment vertical="center"/>
    </xf>
    <xf numFmtId="43" fontId="2" fillId="0" borderId="1" xfId="1" applyFont="1" applyBorder="1" applyAlignment="1">
      <alignment vertical="center"/>
    </xf>
    <xf numFmtId="43" fontId="2" fillId="3" borderId="5" xfId="1" applyFont="1" applyFill="1" applyBorder="1" applyAlignment="1">
      <alignment horizontal="right" vertical="center"/>
    </xf>
    <xf numFmtId="43" fontId="3" fillId="3" borderId="5" xfId="1" applyFont="1" applyFill="1" applyBorder="1" applyAlignment="1">
      <alignment horizontal="right" vertical="center"/>
    </xf>
    <xf numFmtId="43" fontId="3" fillId="3" borderId="5" xfId="1" applyFont="1" applyFill="1" applyBorder="1" applyAlignment="1">
      <alignment horizontal="center" vertical="center"/>
    </xf>
    <xf numFmtId="43" fontId="2" fillId="0" borderId="1" xfId="1" applyFont="1" applyFill="1" applyBorder="1" applyAlignment="1">
      <alignment vertical="center"/>
    </xf>
    <xf numFmtId="0" fontId="17" fillId="3" borderId="0" xfId="6" applyFont="1" applyFill="1"/>
    <xf numFmtId="4" fontId="17" fillId="3" borderId="0" xfId="6" applyNumberFormat="1" applyFont="1" applyFill="1"/>
    <xf numFmtId="0" fontId="17" fillId="3" borderId="0" xfId="6" applyFont="1" applyFill="1" applyAlignment="1">
      <alignment horizontal="center"/>
    </xf>
    <xf numFmtId="0" fontId="18" fillId="0" borderId="0" xfId="6" applyFont="1"/>
    <xf numFmtId="0" fontId="18" fillId="3" borderId="0" xfId="6" applyFont="1" applyFill="1"/>
    <xf numFmtId="0" fontId="20" fillId="3" borderId="0" xfId="6" applyFont="1" applyFill="1"/>
    <xf numFmtId="49" fontId="21" fillId="3" borderId="0" xfId="6" applyNumberFormat="1" applyFont="1" applyFill="1" applyAlignment="1">
      <alignment horizontal="center"/>
    </xf>
    <xf numFmtId="4" fontId="21" fillId="3" borderId="0" xfId="6" applyNumberFormat="1" applyFont="1" applyFill="1" applyAlignment="1">
      <alignment horizontal="left"/>
    </xf>
    <xf numFmtId="4" fontId="21" fillId="3" borderId="0" xfId="6" applyNumberFormat="1" applyFont="1" applyFill="1" applyAlignment="1">
      <alignment horizontal="center"/>
    </xf>
    <xf numFmtId="49" fontId="21" fillId="3" borderId="0" xfId="6" quotePrefix="1" applyNumberFormat="1" applyFont="1" applyFill="1" applyAlignment="1">
      <alignment horizontal="center"/>
    </xf>
    <xf numFmtId="4" fontId="21" fillId="3" borderId="0" xfId="6" quotePrefix="1" applyNumberFormat="1" applyFont="1" applyFill="1" applyAlignment="1">
      <alignment horizontal="center"/>
    </xf>
    <xf numFmtId="0" fontId="25" fillId="0" borderId="0" xfId="6" applyFont="1"/>
    <xf numFmtId="0" fontId="25" fillId="3" borderId="0" xfId="6" applyFont="1" applyFill="1"/>
    <xf numFmtId="0" fontId="26" fillId="0" borderId="0" xfId="6" applyFont="1"/>
    <xf numFmtId="0" fontId="27" fillId="3" borderId="0" xfId="6" applyFont="1" applyFill="1"/>
    <xf numFmtId="4" fontId="21" fillId="3" borderId="0" xfId="6" applyNumberFormat="1" applyFont="1" applyFill="1"/>
    <xf numFmtId="0" fontId="17" fillId="0" borderId="0" xfId="6" applyFont="1" applyAlignment="1">
      <alignment horizontal="center"/>
    </xf>
    <xf numFmtId="0" fontId="28" fillId="0" borderId="0" xfId="6" applyFont="1"/>
    <xf numFmtId="169" fontId="34" fillId="0" borderId="16" xfId="1" applyNumberFormat="1" applyFont="1" applyFill="1" applyBorder="1" applyAlignment="1">
      <alignment vertical="center" wrapText="1"/>
    </xf>
    <xf numFmtId="4" fontId="42" fillId="0" borderId="0" xfId="5" applyNumberFormat="1" applyFont="1" applyFill="1" applyAlignment="1"/>
    <xf numFmtId="4" fontId="22" fillId="3" borderId="0" xfId="0" applyNumberFormat="1" applyFont="1" applyFill="1"/>
    <xf numFmtId="0" fontId="8" fillId="3" borderId="0" xfId="0" applyFont="1" applyFill="1"/>
    <xf numFmtId="0" fontId="22" fillId="3" borderId="0" xfId="0" applyFont="1" applyFill="1"/>
    <xf numFmtId="0" fontId="21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4" fontId="24" fillId="3" borderId="0" xfId="0" applyNumberFormat="1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9" fillId="6" borderId="13" xfId="0" applyFont="1" applyFill="1" applyBorder="1" applyAlignment="1">
      <alignment horizontal="center" vertical="center" wrapText="1"/>
    </xf>
    <xf numFmtId="0" fontId="29" fillId="6" borderId="14" xfId="0" applyFont="1" applyFill="1" applyBorder="1" applyAlignment="1">
      <alignment horizontal="center" vertical="center" wrapText="1"/>
    </xf>
    <xf numFmtId="168" fontId="29" fillId="6" borderId="14" xfId="0" applyNumberFormat="1" applyFont="1" applyFill="1" applyBorder="1" applyAlignment="1">
      <alignment horizontal="center" vertical="center" wrapText="1"/>
    </xf>
    <xf numFmtId="167" fontId="29" fillId="6" borderId="14" xfId="0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4" borderId="0" xfId="0" applyFont="1" applyFill="1" applyAlignment="1">
      <alignment horizontal="center" vertical="center" wrapText="1"/>
    </xf>
    <xf numFmtId="0" fontId="34" fillId="8" borderId="13" xfId="0" applyFont="1" applyFill="1" applyBorder="1" applyAlignment="1">
      <alignment horizontal="left" vertical="center"/>
    </xf>
    <xf numFmtId="169" fontId="34" fillId="8" borderId="21" xfId="0" applyNumberFormat="1" applyFont="1" applyFill="1" applyBorder="1" applyAlignment="1">
      <alignment vertical="center"/>
    </xf>
    <xf numFmtId="9" fontId="34" fillId="8" borderId="22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3" fillId="4" borderId="0" xfId="0" applyFont="1" applyFill="1" applyAlignment="1">
      <alignment vertical="center"/>
    </xf>
    <xf numFmtId="0" fontId="34" fillId="9" borderId="13" xfId="0" applyFont="1" applyFill="1" applyBorder="1" applyAlignment="1">
      <alignment vertical="center"/>
    </xf>
    <xf numFmtId="0" fontId="36" fillId="9" borderId="19" xfId="0" applyFont="1" applyFill="1" applyBorder="1" applyAlignment="1">
      <alignment vertical="center" wrapText="1"/>
    </xf>
    <xf numFmtId="0" fontId="34" fillId="9" borderId="15" xfId="0" applyFont="1" applyFill="1" applyBorder="1" applyAlignment="1">
      <alignment vertical="center" wrapText="1"/>
    </xf>
    <xf numFmtId="169" fontId="34" fillId="9" borderId="21" xfId="0" applyNumberFormat="1" applyFont="1" applyFill="1" applyBorder="1" applyAlignment="1">
      <alignment vertical="center"/>
    </xf>
    <xf numFmtId="9" fontId="34" fillId="9" borderId="22" xfId="0" applyNumberFormat="1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0" borderId="19" xfId="0" applyFont="1" applyBorder="1" applyAlignment="1">
      <alignment vertical="center" wrapText="1"/>
    </xf>
    <xf numFmtId="0" fontId="9" fillId="0" borderId="15" xfId="0" applyFont="1" applyBorder="1" applyAlignment="1">
      <alignment vertical="center" wrapText="1"/>
    </xf>
    <xf numFmtId="169" fontId="34" fillId="0" borderId="21" xfId="0" applyNumberFormat="1" applyFont="1" applyBorder="1" applyAlignment="1">
      <alignment vertical="center"/>
    </xf>
    <xf numFmtId="9" fontId="34" fillId="0" borderId="22" xfId="0" applyNumberFormat="1" applyFont="1" applyBorder="1" applyAlignment="1">
      <alignment horizontal="center" vertical="center"/>
    </xf>
    <xf numFmtId="0" fontId="34" fillId="10" borderId="13" xfId="0" applyFont="1" applyFill="1" applyBorder="1" applyAlignment="1">
      <alignment vertical="center"/>
    </xf>
    <xf numFmtId="0" fontId="34" fillId="10" borderId="19" xfId="0" applyFont="1" applyFill="1" applyBorder="1" applyAlignment="1">
      <alignment vertical="center" wrapText="1"/>
    </xf>
    <xf numFmtId="0" fontId="34" fillId="10" borderId="15" xfId="0" applyFont="1" applyFill="1" applyBorder="1" applyAlignment="1">
      <alignment vertical="center" wrapText="1"/>
    </xf>
    <xf numFmtId="169" fontId="34" fillId="10" borderId="21" xfId="0" applyNumberFormat="1" applyFont="1" applyFill="1" applyBorder="1" applyAlignment="1">
      <alignment vertical="center"/>
    </xf>
    <xf numFmtId="0" fontId="34" fillId="0" borderId="19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34" fillId="8" borderId="19" xfId="0" applyFont="1" applyFill="1" applyBorder="1" applyAlignment="1">
      <alignment vertical="center"/>
    </xf>
    <xf numFmtId="0" fontId="34" fillId="8" borderId="15" xfId="0" applyFont="1" applyFill="1" applyBorder="1" applyAlignment="1">
      <alignment vertical="center"/>
    </xf>
    <xf numFmtId="0" fontId="34" fillId="8" borderId="19" xfId="0" applyFont="1" applyFill="1" applyBorder="1" applyAlignment="1">
      <alignment horizontal="left" vertical="center"/>
    </xf>
    <xf numFmtId="0" fontId="34" fillId="8" borderId="15" xfId="0" applyFont="1" applyFill="1" applyBorder="1" applyAlignment="1">
      <alignment horizontal="left" vertical="center"/>
    </xf>
    <xf numFmtId="0" fontId="34" fillId="9" borderId="13" xfId="0" applyFont="1" applyFill="1" applyBorder="1" applyAlignment="1">
      <alignment horizontal="left" vertical="center"/>
    </xf>
    <xf numFmtId="0" fontId="34" fillId="9" borderId="19" xfId="0" applyFont="1" applyFill="1" applyBorder="1" applyAlignment="1">
      <alignment horizontal="left" vertical="center"/>
    </xf>
    <xf numFmtId="0" fontId="34" fillId="9" borderId="15" xfId="0" applyFont="1" applyFill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4" borderId="15" xfId="0" applyFont="1" applyFill="1" applyBorder="1" applyAlignment="1">
      <alignment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/>
    </xf>
    <xf numFmtId="0" fontId="36" fillId="4" borderId="0" xfId="0" applyFont="1" applyFill="1"/>
    <xf numFmtId="0" fontId="34" fillId="0" borderId="0" xfId="0" applyFont="1" applyAlignment="1">
      <alignment vertical="center"/>
    </xf>
    <xf numFmtId="169" fontId="9" fillId="0" borderId="0" xfId="0" applyNumberFormat="1" applyFont="1" applyAlignment="1">
      <alignment vertical="center"/>
    </xf>
    <xf numFmtId="170" fontId="9" fillId="0" borderId="0" xfId="0" applyNumberFormat="1" applyFont="1" applyAlignment="1">
      <alignment vertical="center"/>
    </xf>
    <xf numFmtId="0" fontId="9" fillId="4" borderId="0" xfId="0" applyFont="1" applyFill="1"/>
    <xf numFmtId="0" fontId="34" fillId="4" borderId="0" xfId="0" applyFont="1" applyFill="1"/>
    <xf numFmtId="169" fontId="9" fillId="0" borderId="0" xfId="0" applyNumberFormat="1" applyFont="1"/>
    <xf numFmtId="170" fontId="9" fillId="0" borderId="0" xfId="0" applyNumberFormat="1" applyFont="1" applyAlignment="1">
      <alignment horizontal="center"/>
    </xf>
    <xf numFmtId="49" fontId="34" fillId="8" borderId="13" xfId="0" applyNumberFormat="1" applyFont="1" applyFill="1" applyBorder="1" applyAlignment="1">
      <alignment vertical="center"/>
    </xf>
    <xf numFmtId="169" fontId="34" fillId="8" borderId="16" xfId="0" applyNumberFormat="1" applyFont="1" applyFill="1" applyBorder="1" applyAlignment="1">
      <alignment vertical="center"/>
    </xf>
    <xf numFmtId="9" fontId="34" fillId="8" borderId="13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49" fontId="34" fillId="10" borderId="13" xfId="0" applyNumberFormat="1" applyFont="1" applyFill="1" applyBorder="1" applyAlignment="1">
      <alignment vertical="center"/>
    </xf>
    <xf numFmtId="0" fontId="36" fillId="10" borderId="19" xfId="0" applyFont="1" applyFill="1" applyBorder="1" applyAlignment="1">
      <alignment vertical="center" wrapText="1"/>
    </xf>
    <xf numFmtId="9" fontId="34" fillId="10" borderId="22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/>
    </xf>
    <xf numFmtId="0" fontId="38" fillId="0" borderId="0" xfId="0" applyFont="1" applyAlignment="1">
      <alignment vertical="center"/>
    </xf>
    <xf numFmtId="49" fontId="9" fillId="11" borderId="13" xfId="0" applyNumberFormat="1" applyFont="1" applyFill="1" applyBorder="1" applyAlignment="1">
      <alignment vertical="center"/>
    </xf>
    <xf numFmtId="0" fontId="36" fillId="11" borderId="19" xfId="0" applyFont="1" applyFill="1" applyBorder="1" applyAlignment="1">
      <alignment vertical="center" wrapText="1"/>
    </xf>
    <xf numFmtId="0" fontId="9" fillId="11" borderId="15" xfId="0" applyFont="1" applyFill="1" applyBorder="1" applyAlignment="1">
      <alignment vertical="center" wrapText="1"/>
    </xf>
    <xf numFmtId="169" fontId="34" fillId="11" borderId="21" xfId="0" applyNumberFormat="1" applyFont="1" applyFill="1" applyBorder="1" applyAlignment="1">
      <alignment vertical="center"/>
    </xf>
    <xf numFmtId="9" fontId="34" fillId="11" borderId="22" xfId="0" applyNumberFormat="1" applyFont="1" applyFill="1" applyBorder="1" applyAlignment="1">
      <alignment horizontal="center" vertical="center"/>
    </xf>
    <xf numFmtId="0" fontId="39" fillId="11" borderId="19" xfId="0" applyFont="1" applyFill="1" applyBorder="1" applyAlignment="1">
      <alignment vertical="center" wrapText="1"/>
    </xf>
    <xf numFmtId="0" fontId="40" fillId="0" borderId="0" xfId="0" applyFont="1" applyAlignment="1">
      <alignment vertical="center"/>
    </xf>
    <xf numFmtId="0" fontId="40" fillId="4" borderId="0" xfId="0" applyFont="1" applyFill="1" applyAlignment="1">
      <alignment vertical="center"/>
    </xf>
    <xf numFmtId="49" fontId="9" fillId="4" borderId="0" xfId="0" applyNumberFormat="1" applyFont="1" applyFill="1" applyAlignment="1">
      <alignment vertical="center"/>
    </xf>
    <xf numFmtId="0" fontId="34" fillId="4" borderId="0" xfId="0" applyFont="1" applyFill="1" applyAlignment="1">
      <alignment horizontal="left" vertical="center"/>
    </xf>
    <xf numFmtId="169" fontId="34" fillId="0" borderId="0" xfId="0" applyNumberFormat="1" applyFont="1" applyAlignment="1">
      <alignment horizontal="right" vertical="center"/>
    </xf>
    <xf numFmtId="170" fontId="34" fillId="0" borderId="0" xfId="0" applyNumberFormat="1" applyFont="1" applyAlignment="1">
      <alignment horizontal="center" vertical="center"/>
    </xf>
    <xf numFmtId="0" fontId="35" fillId="4" borderId="0" xfId="0" applyFont="1" applyFill="1" applyAlignment="1">
      <alignment vertical="center"/>
    </xf>
    <xf numFmtId="49" fontId="34" fillId="8" borderId="19" xfId="0" applyNumberFormat="1" applyFont="1" applyFill="1" applyBorder="1" applyAlignment="1">
      <alignment vertical="center"/>
    </xf>
    <xf numFmtId="169" fontId="34" fillId="8" borderId="24" xfId="0" applyNumberFormat="1" applyFont="1" applyFill="1" applyBorder="1" applyAlignment="1">
      <alignment horizontal="right" vertical="center"/>
    </xf>
    <xf numFmtId="49" fontId="9" fillId="4" borderId="13" xfId="0" applyNumberFormat="1" applyFont="1" applyFill="1" applyBorder="1" applyAlignment="1">
      <alignment vertical="center"/>
    </xf>
    <xf numFmtId="0" fontId="36" fillId="4" borderId="19" xfId="0" applyFont="1" applyFill="1" applyBorder="1" applyAlignment="1">
      <alignment vertical="center" wrapText="1"/>
    </xf>
    <xf numFmtId="169" fontId="9" fillId="0" borderId="16" xfId="0" applyNumberFormat="1" applyFont="1" applyBorder="1" applyAlignment="1">
      <alignment vertical="center"/>
    </xf>
    <xf numFmtId="0" fontId="9" fillId="4" borderId="0" xfId="0" applyFont="1" applyFill="1" applyAlignment="1">
      <alignment vertical="center" wrapText="1"/>
    </xf>
    <xf numFmtId="169" fontId="34" fillId="0" borderId="0" xfId="0" applyNumberFormat="1" applyFont="1" applyAlignment="1">
      <alignment vertical="center"/>
    </xf>
    <xf numFmtId="169" fontId="34" fillId="8" borderId="16" xfId="0" applyNumberFormat="1" applyFont="1" applyFill="1" applyBorder="1" applyAlignment="1">
      <alignment horizontal="right" vertical="center" wrapText="1"/>
    </xf>
    <xf numFmtId="169" fontId="33" fillId="0" borderId="0" xfId="0" applyNumberFormat="1" applyFont="1" applyAlignment="1">
      <alignment vertical="center"/>
    </xf>
    <xf numFmtId="0" fontId="34" fillId="10" borderId="13" xfId="0" applyFont="1" applyFill="1" applyBorder="1" applyAlignment="1">
      <alignment horizontal="left" vertical="center"/>
    </xf>
    <xf numFmtId="169" fontId="34" fillId="10" borderId="16" xfId="0" applyNumberFormat="1" applyFont="1" applyFill="1" applyBorder="1" applyAlignment="1">
      <alignment vertical="center"/>
    </xf>
    <xf numFmtId="169" fontId="34" fillId="12" borderId="16" xfId="0" applyNumberFormat="1" applyFont="1" applyFill="1" applyBorder="1" applyAlignment="1">
      <alignment vertical="center"/>
    </xf>
    <xf numFmtId="0" fontId="9" fillId="13" borderId="19" xfId="0" applyFont="1" applyFill="1" applyBorder="1" applyAlignment="1">
      <alignment horizontal="left" vertical="center"/>
    </xf>
    <xf numFmtId="0" fontId="9" fillId="13" borderId="19" xfId="0" applyFont="1" applyFill="1" applyBorder="1" applyAlignment="1">
      <alignment vertical="center" wrapText="1"/>
    </xf>
    <xf numFmtId="0" fontId="34" fillId="13" borderId="14" xfId="0" applyFont="1" applyFill="1" applyBorder="1" applyAlignment="1">
      <alignment vertical="center" wrapText="1"/>
    </xf>
    <xf numFmtId="169" fontId="34" fillId="13" borderId="16" xfId="0" applyNumberFormat="1" applyFont="1" applyFill="1" applyBorder="1" applyAlignment="1">
      <alignment vertical="center" wrapText="1"/>
    </xf>
    <xf numFmtId="0" fontId="9" fillId="4" borderId="13" xfId="0" applyFont="1" applyFill="1" applyBorder="1" applyAlignment="1">
      <alignment horizontal="left" vertical="center"/>
    </xf>
    <xf numFmtId="0" fontId="9" fillId="4" borderId="19" xfId="0" applyFont="1" applyFill="1" applyBorder="1" applyAlignment="1">
      <alignment vertical="center" wrapText="1"/>
    </xf>
    <xf numFmtId="0" fontId="9" fillId="4" borderId="14" xfId="0" applyFont="1" applyFill="1" applyBorder="1" applyAlignment="1">
      <alignment vertical="center" wrapText="1"/>
    </xf>
    <xf numFmtId="169" fontId="9" fillId="0" borderId="16" xfId="0" applyNumberFormat="1" applyFont="1" applyBorder="1" applyAlignment="1">
      <alignment vertical="center" wrapText="1"/>
    </xf>
    <xf numFmtId="0" fontId="9" fillId="11" borderId="13" xfId="0" applyFont="1" applyFill="1" applyBorder="1" applyAlignment="1">
      <alignment horizontal="left" vertical="center"/>
    </xf>
    <xf numFmtId="0" fontId="9" fillId="11" borderId="19" xfId="0" applyFont="1" applyFill="1" applyBorder="1" applyAlignment="1">
      <alignment vertical="center" wrapText="1"/>
    </xf>
    <xf numFmtId="0" fontId="34" fillId="11" borderId="14" xfId="0" applyFont="1" applyFill="1" applyBorder="1" applyAlignment="1">
      <alignment vertical="center" wrapText="1"/>
    </xf>
    <xf numFmtId="169" fontId="34" fillId="11" borderId="16" xfId="0" applyNumberFormat="1" applyFont="1" applyFill="1" applyBorder="1" applyAlignment="1">
      <alignment vertical="center"/>
    </xf>
    <xf numFmtId="169" fontId="9" fillId="4" borderId="16" xfId="0" applyNumberFormat="1" applyFont="1" applyFill="1" applyBorder="1" applyAlignment="1">
      <alignment vertical="center" wrapText="1"/>
    </xf>
    <xf numFmtId="169" fontId="34" fillId="9" borderId="16" xfId="0" applyNumberFormat="1" applyFont="1" applyFill="1" applyBorder="1" applyAlignment="1">
      <alignment vertical="center"/>
    </xf>
    <xf numFmtId="168" fontId="9" fillId="14" borderId="15" xfId="0" applyNumberFormat="1" applyFont="1" applyFill="1" applyBorder="1" applyAlignment="1">
      <alignment vertical="center" wrapText="1"/>
    </xf>
    <xf numFmtId="169" fontId="34" fillId="0" borderId="37" xfId="0" applyNumberFormat="1" applyFont="1" applyBorder="1" applyAlignment="1">
      <alignment horizontal="right" vertical="center"/>
    </xf>
    <xf numFmtId="9" fontId="34" fillId="10" borderId="13" xfId="0" applyNumberFormat="1" applyFont="1" applyFill="1" applyBorder="1" applyAlignment="1">
      <alignment horizontal="center" vertical="center"/>
    </xf>
    <xf numFmtId="0" fontId="9" fillId="11" borderId="14" xfId="0" applyFont="1" applyFill="1" applyBorder="1" applyAlignment="1">
      <alignment vertical="center" wrapText="1"/>
    </xf>
    <xf numFmtId="0" fontId="9" fillId="16" borderId="13" xfId="0" applyFont="1" applyFill="1" applyBorder="1" applyAlignment="1">
      <alignment horizontal="left" vertical="center"/>
    </xf>
    <xf numFmtId="0" fontId="9" fillId="16" borderId="19" xfId="0" applyFont="1" applyFill="1" applyBorder="1" applyAlignment="1">
      <alignment vertical="center" wrapText="1"/>
    </xf>
    <xf numFmtId="0" fontId="9" fillId="16" borderId="14" xfId="0" applyFont="1" applyFill="1" applyBorder="1" applyAlignment="1">
      <alignment vertical="center" wrapText="1"/>
    </xf>
    <xf numFmtId="169" fontId="9" fillId="16" borderId="16" xfId="0" applyNumberFormat="1" applyFont="1" applyFill="1" applyBorder="1" applyAlignment="1">
      <alignment vertical="center" wrapText="1"/>
    </xf>
    <xf numFmtId="9" fontId="34" fillId="16" borderId="22" xfId="0" applyNumberFormat="1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left" vertical="center" wrapText="1"/>
    </xf>
    <xf numFmtId="0" fontId="34" fillId="9" borderId="19" xfId="0" applyFont="1" applyFill="1" applyBorder="1" applyAlignment="1">
      <alignment vertical="center" wrapText="1"/>
    </xf>
    <xf numFmtId="0" fontId="34" fillId="9" borderId="14" xfId="0" applyFont="1" applyFill="1" applyBorder="1" applyAlignment="1">
      <alignment vertical="center" wrapText="1"/>
    </xf>
    <xf numFmtId="169" fontId="34" fillId="9" borderId="16" xfId="0" applyNumberFormat="1" applyFont="1" applyFill="1" applyBorder="1" applyAlignment="1">
      <alignment vertical="center" wrapText="1"/>
    </xf>
    <xf numFmtId="169" fontId="9" fillId="4" borderId="16" xfId="0" applyNumberFormat="1" applyFont="1" applyFill="1" applyBorder="1" applyAlignment="1">
      <alignment vertical="center"/>
    </xf>
    <xf numFmtId="0" fontId="37" fillId="0" borderId="0" xfId="0" applyFont="1" applyAlignment="1">
      <alignment vertical="center"/>
    </xf>
    <xf numFmtId="0" fontId="9" fillId="4" borderId="0" xfId="0" applyFont="1" applyFill="1" applyAlignment="1">
      <alignment vertical="center"/>
    </xf>
    <xf numFmtId="169" fontId="34" fillId="0" borderId="16" xfId="0" applyNumberFormat="1" applyFont="1" applyBorder="1" applyAlignment="1">
      <alignment vertical="center" wrapText="1"/>
    </xf>
    <xf numFmtId="0" fontId="9" fillId="14" borderId="14" xfId="0" applyFont="1" applyFill="1" applyBorder="1" applyAlignment="1">
      <alignment vertical="center" wrapText="1"/>
    </xf>
    <xf numFmtId="169" fontId="34" fillId="13" borderId="16" xfId="0" applyNumberFormat="1" applyFont="1" applyFill="1" applyBorder="1" applyAlignment="1">
      <alignment vertical="center"/>
    </xf>
    <xf numFmtId="0" fontId="9" fillId="4" borderId="0" xfId="0" applyFont="1" applyFill="1" applyAlignment="1">
      <alignment horizontal="left"/>
    </xf>
    <xf numFmtId="169" fontId="9" fillId="4" borderId="0" xfId="0" applyNumberFormat="1" applyFont="1" applyFill="1" applyAlignment="1">
      <alignment horizontal="left"/>
    </xf>
    <xf numFmtId="170" fontId="34" fillId="0" borderId="33" xfId="0" applyNumberFormat="1" applyFont="1" applyBorder="1" applyAlignment="1">
      <alignment horizontal="center" vertical="center"/>
    </xf>
    <xf numFmtId="0" fontId="33" fillId="4" borderId="0" xfId="0" applyFont="1" applyFill="1"/>
    <xf numFmtId="0" fontId="34" fillId="12" borderId="13" xfId="0" applyFont="1" applyFill="1" applyBorder="1" applyAlignment="1">
      <alignment horizontal="left" vertical="center"/>
    </xf>
    <xf numFmtId="169" fontId="34" fillId="12" borderId="16" xfId="0" applyNumberFormat="1" applyFont="1" applyFill="1" applyBorder="1" applyAlignment="1">
      <alignment vertical="center" wrapText="1"/>
    </xf>
    <xf numFmtId="9" fontId="34" fillId="12" borderId="13" xfId="0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3" fillId="0" borderId="0" xfId="0" applyFont="1"/>
    <xf numFmtId="0" fontId="9" fillId="0" borderId="13" xfId="0" applyFont="1" applyBorder="1" applyAlignment="1">
      <alignment horizontal="left"/>
    </xf>
    <xf numFmtId="9" fontId="9" fillId="0" borderId="13" xfId="0" applyNumberFormat="1" applyFont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left"/>
    </xf>
    <xf numFmtId="0" fontId="34" fillId="4" borderId="15" xfId="0" applyFont="1" applyFill="1" applyBorder="1" applyAlignment="1">
      <alignment vertical="center" wrapText="1"/>
    </xf>
    <xf numFmtId="169" fontId="34" fillId="0" borderId="15" xfId="0" applyNumberFormat="1" applyFont="1" applyBorder="1" applyAlignment="1">
      <alignment horizontal="right" vertical="center"/>
    </xf>
    <xf numFmtId="170" fontId="34" fillId="0" borderId="15" xfId="0" applyNumberFormat="1" applyFont="1" applyBorder="1" applyAlignment="1">
      <alignment horizontal="center" vertical="center"/>
    </xf>
    <xf numFmtId="169" fontId="34" fillId="13" borderId="32" xfId="0" applyNumberFormat="1" applyFont="1" applyFill="1" applyBorder="1" applyAlignment="1">
      <alignment horizontal="right" vertical="center"/>
    </xf>
    <xf numFmtId="0" fontId="34" fillId="15" borderId="22" xfId="0" applyFont="1" applyFill="1" applyBorder="1" applyAlignment="1">
      <alignment horizontal="left" vertical="center"/>
    </xf>
    <xf numFmtId="169" fontId="34" fillId="15" borderId="21" xfId="0" applyNumberFormat="1" applyFont="1" applyFill="1" applyBorder="1" applyAlignment="1">
      <alignment horizontal="right" vertical="center"/>
    </xf>
    <xf numFmtId="9" fontId="34" fillId="15" borderId="22" xfId="0" applyNumberFormat="1" applyFont="1" applyFill="1" applyBorder="1" applyAlignment="1">
      <alignment horizontal="center" vertical="center"/>
    </xf>
    <xf numFmtId="169" fontId="9" fillId="4" borderId="0" xfId="0" applyNumberFormat="1" applyFont="1" applyFill="1"/>
    <xf numFmtId="0" fontId="36" fillId="4" borderId="0" xfId="0" applyFont="1" applyFill="1" applyAlignment="1">
      <alignment horizontal="left" vertical="center"/>
    </xf>
    <xf numFmtId="169" fontId="33" fillId="4" borderId="0" xfId="0" applyNumberFormat="1" applyFont="1" applyFill="1" applyAlignment="1">
      <alignment vertical="center"/>
    </xf>
    <xf numFmtId="0" fontId="36" fillId="4" borderId="0" xfId="0" applyFont="1" applyFill="1" applyAlignment="1">
      <alignment horizontal="left"/>
    </xf>
    <xf numFmtId="0" fontId="34" fillId="15" borderId="13" xfId="0" applyFont="1" applyFill="1" applyBorder="1" applyAlignment="1">
      <alignment horizontal="left" vertical="center"/>
    </xf>
    <xf numFmtId="169" fontId="34" fillId="15" borderId="16" xfId="0" applyNumberFormat="1" applyFont="1" applyFill="1" applyBorder="1" applyAlignment="1">
      <alignment horizontal="right" vertical="center"/>
    </xf>
    <xf numFmtId="9" fontId="34" fillId="15" borderId="13" xfId="0" applyNumberFormat="1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left"/>
    </xf>
    <xf numFmtId="169" fontId="9" fillId="0" borderId="16" xfId="0" applyNumberFormat="1" applyFont="1" applyBorder="1" applyAlignment="1">
      <alignment horizontal="right" vertical="center"/>
    </xf>
    <xf numFmtId="0" fontId="33" fillId="0" borderId="0" xfId="0" applyFont="1" applyAlignment="1">
      <alignment horizontal="center"/>
    </xf>
    <xf numFmtId="0" fontId="33" fillId="4" borderId="0" xfId="0" applyFont="1" applyFill="1" applyAlignment="1">
      <alignment horizontal="center"/>
    </xf>
    <xf numFmtId="0" fontId="34" fillId="15" borderId="14" xfId="0" applyFont="1" applyFill="1" applyBorder="1" applyAlignment="1">
      <alignment horizontal="left" vertical="center"/>
    </xf>
    <xf numFmtId="169" fontId="34" fillId="15" borderId="16" xfId="0" applyNumberFormat="1" applyFont="1" applyFill="1" applyBorder="1" applyAlignment="1">
      <alignment horizontal="center" vertical="center"/>
    </xf>
    <xf numFmtId="4" fontId="34" fillId="15" borderId="13" xfId="0" applyNumberFormat="1" applyFont="1" applyFill="1" applyBorder="1" applyAlignment="1">
      <alignment horizontal="center" vertical="center"/>
    </xf>
    <xf numFmtId="169" fontId="34" fillId="0" borderId="16" xfId="0" applyNumberFormat="1" applyFont="1" applyBorder="1" applyAlignment="1">
      <alignment horizontal="right" vertical="center"/>
    </xf>
    <xf numFmtId="0" fontId="9" fillId="4" borderId="14" xfId="0" applyFont="1" applyFill="1" applyBorder="1" applyAlignment="1">
      <alignment horizontal="left"/>
    </xf>
    <xf numFmtId="169" fontId="9" fillId="4" borderId="0" xfId="0" applyNumberFormat="1" applyFont="1" applyFill="1" applyAlignment="1">
      <alignment vertical="center" wrapText="1"/>
    </xf>
    <xf numFmtId="169" fontId="34" fillId="0" borderId="0" xfId="0" applyNumberFormat="1" applyFont="1"/>
    <xf numFmtId="169" fontId="34" fillId="15" borderId="16" xfId="0" applyNumberFormat="1" applyFont="1" applyFill="1" applyBorder="1" applyAlignment="1">
      <alignment vertical="center"/>
    </xf>
    <xf numFmtId="4" fontId="9" fillId="0" borderId="0" xfId="0" applyNumberFormat="1" applyFont="1"/>
    <xf numFmtId="168" fontId="9" fillId="4" borderId="0" xfId="0" applyNumberFormat="1" applyFont="1" applyFill="1" applyAlignment="1">
      <alignment horizontal="center"/>
    </xf>
    <xf numFmtId="0" fontId="9" fillId="0" borderId="0" xfId="0" applyFont="1"/>
    <xf numFmtId="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0" fontId="11" fillId="0" borderId="0" xfId="0" applyFont="1" applyAlignment="1">
      <alignment horizontal="center"/>
    </xf>
    <xf numFmtId="0" fontId="15" fillId="0" borderId="0" xfId="0" quotePrefix="1" applyFont="1"/>
    <xf numFmtId="0" fontId="15" fillId="0" borderId="0" xfId="0" applyFont="1"/>
    <xf numFmtId="167" fontId="15" fillId="0" borderId="0" xfId="0" applyNumberFormat="1" applyFont="1"/>
    <xf numFmtId="0" fontId="12" fillId="0" borderId="0" xfId="0" quotePrefix="1" applyFont="1"/>
    <xf numFmtId="167" fontId="12" fillId="0" borderId="0" xfId="0" applyNumberFormat="1" applyFont="1"/>
    <xf numFmtId="167" fontId="15" fillId="17" borderId="0" xfId="4" applyNumberFormat="1" applyFont="1" applyFill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" fontId="17" fillId="0" borderId="0" xfId="5" applyNumberFormat="1" applyFont="1" applyFill="1" applyAlignment="1"/>
    <xf numFmtId="4" fontId="0" fillId="0" borderId="0" xfId="0" applyNumberFormat="1"/>
    <xf numFmtId="4" fontId="17" fillId="3" borderId="0" xfId="5" applyNumberFormat="1" applyFont="1" applyFill="1" applyAlignment="1"/>
    <xf numFmtId="4" fontId="44" fillId="3" borderId="0" xfId="0" applyNumberFormat="1" applyFont="1" applyFill="1"/>
    <xf numFmtId="4" fontId="29" fillId="6" borderId="16" xfId="0" applyNumberFormat="1" applyFont="1" applyFill="1" applyBorder="1" applyAlignment="1">
      <alignment horizontal="center" vertical="center" wrapText="1"/>
    </xf>
    <xf numFmtId="4" fontId="29" fillId="6" borderId="14" xfId="0" applyNumberFormat="1" applyFont="1" applyFill="1" applyBorder="1" applyAlignment="1">
      <alignment horizontal="center" vertical="center" wrapText="1"/>
    </xf>
    <xf numFmtId="4" fontId="31" fillId="6" borderId="14" xfId="0" applyNumberFormat="1" applyFont="1" applyFill="1" applyBorder="1" applyAlignment="1">
      <alignment horizontal="center" vertical="center" wrapText="1"/>
    </xf>
    <xf numFmtId="4" fontId="29" fillId="6" borderId="17" xfId="0" applyNumberFormat="1" applyFont="1" applyFill="1" applyBorder="1" applyAlignment="1">
      <alignment horizontal="center" vertical="center" wrapText="1"/>
    </xf>
    <xf numFmtId="4" fontId="43" fillId="8" borderId="19" xfId="1" applyNumberFormat="1" applyFont="1" applyFill="1" applyBorder="1" applyAlignment="1">
      <alignment horizontal="right" vertical="center"/>
    </xf>
    <xf numFmtId="4" fontId="34" fillId="8" borderId="16" xfId="1" applyNumberFormat="1" applyFont="1" applyFill="1" applyBorder="1" applyAlignment="1">
      <alignment horizontal="right" vertical="center"/>
    </xf>
    <xf numFmtId="4" fontId="34" fillId="8" borderId="13" xfId="1" applyNumberFormat="1" applyFont="1" applyFill="1" applyBorder="1" applyAlignment="1">
      <alignment horizontal="right" vertical="center"/>
    </xf>
    <xf numFmtId="4" fontId="34" fillId="8" borderId="20" xfId="1" applyNumberFormat="1" applyFont="1" applyFill="1" applyBorder="1" applyAlignment="1">
      <alignment horizontal="right" vertical="center"/>
    </xf>
    <xf numFmtId="4" fontId="43" fillId="9" borderId="19" xfId="1" applyNumberFormat="1" applyFont="1" applyFill="1" applyBorder="1" applyAlignment="1">
      <alignment horizontal="right" vertical="center"/>
    </xf>
    <xf numFmtId="4" fontId="9" fillId="9" borderId="16" xfId="1" applyNumberFormat="1" applyFont="1" applyFill="1" applyBorder="1" applyAlignment="1">
      <alignment horizontal="right" vertical="center"/>
    </xf>
    <xf numFmtId="4" fontId="9" fillId="9" borderId="13" xfId="1" applyNumberFormat="1" applyFont="1" applyFill="1" applyBorder="1" applyAlignment="1">
      <alignment horizontal="right" vertical="center"/>
    </xf>
    <xf numFmtId="4" fontId="34" fillId="9" borderId="16" xfId="1" applyNumberFormat="1" applyFont="1" applyFill="1" applyBorder="1" applyAlignment="1">
      <alignment horizontal="right" vertical="center"/>
    </xf>
    <xf numFmtId="4" fontId="34" fillId="9" borderId="13" xfId="1" applyNumberFormat="1" applyFont="1" applyFill="1" applyBorder="1" applyAlignment="1">
      <alignment horizontal="right" vertical="center"/>
    </xf>
    <xf numFmtId="4" fontId="34" fillId="9" borderId="20" xfId="1" applyNumberFormat="1" applyFont="1" applyFill="1" applyBorder="1" applyAlignment="1">
      <alignment horizontal="right" vertical="center"/>
    </xf>
    <xf numFmtId="4" fontId="43" fillId="0" borderId="19" xfId="1" applyNumberFormat="1" applyFont="1" applyBorder="1" applyAlignment="1">
      <alignment horizontal="right" vertical="center"/>
    </xf>
    <xf numFmtId="4" fontId="9" fillId="0" borderId="24" xfId="1" applyNumberFormat="1" applyFont="1" applyBorder="1" applyAlignment="1">
      <alignment horizontal="right" vertical="center"/>
    </xf>
    <xf numFmtId="4" fontId="9" fillId="0" borderId="19" xfId="1" applyNumberFormat="1" applyFont="1" applyBorder="1" applyAlignment="1">
      <alignment horizontal="right" vertical="center"/>
    </xf>
    <xf numFmtId="4" fontId="9" fillId="0" borderId="13" xfId="1" applyNumberFormat="1" applyFont="1" applyBorder="1" applyAlignment="1">
      <alignment horizontal="right" vertical="center"/>
    </xf>
    <xf numFmtId="4" fontId="43" fillId="10" borderId="19" xfId="1" applyNumberFormat="1" applyFont="1" applyFill="1" applyBorder="1" applyAlignment="1">
      <alignment vertical="center"/>
    </xf>
    <xf numFmtId="4" fontId="34" fillId="10" borderId="16" xfId="1" applyNumberFormat="1" applyFont="1" applyFill="1" applyBorder="1" applyAlignment="1">
      <alignment vertical="center"/>
    </xf>
    <xf numFmtId="4" fontId="34" fillId="10" borderId="13" xfId="1" applyNumberFormat="1" applyFont="1" applyFill="1" applyBorder="1" applyAlignment="1">
      <alignment vertical="center"/>
    </xf>
    <xf numFmtId="4" fontId="34" fillId="10" borderId="25" xfId="1" applyNumberFormat="1" applyFont="1" applyFill="1" applyBorder="1" applyAlignment="1">
      <alignment vertical="center"/>
    </xf>
    <xf numFmtId="4" fontId="34" fillId="8" borderId="26" xfId="1" applyNumberFormat="1" applyFont="1" applyFill="1" applyBorder="1" applyAlignment="1">
      <alignment horizontal="right" vertical="center"/>
    </xf>
    <xf numFmtId="4" fontId="34" fillId="8" borderId="16" xfId="1" applyNumberFormat="1" applyFont="1" applyFill="1" applyBorder="1" applyAlignment="1">
      <alignment vertical="center"/>
    </xf>
    <xf numFmtId="4" fontId="34" fillId="8" borderId="13" xfId="1" applyNumberFormat="1" applyFont="1" applyFill="1" applyBorder="1" applyAlignment="1">
      <alignment vertical="center"/>
    </xf>
    <xf numFmtId="4" fontId="34" fillId="8" borderId="25" xfId="1" applyNumberFormat="1" applyFont="1" applyFill="1" applyBorder="1" applyAlignment="1">
      <alignment vertical="center"/>
    </xf>
    <xf numFmtId="4" fontId="43" fillId="9" borderId="19" xfId="1" applyNumberFormat="1" applyFont="1" applyFill="1" applyBorder="1" applyAlignment="1">
      <alignment vertical="center"/>
    </xf>
    <xf numFmtId="4" fontId="34" fillId="9" borderId="16" xfId="1" applyNumberFormat="1" applyFont="1" applyFill="1" applyBorder="1" applyAlignment="1">
      <alignment vertical="center"/>
    </xf>
    <xf numFmtId="4" fontId="34" fillId="9" borderId="13" xfId="1" applyNumberFormat="1" applyFont="1" applyFill="1" applyBorder="1" applyAlignment="1">
      <alignment vertical="center"/>
    </xf>
    <xf numFmtId="4" fontId="34" fillId="9" borderId="25" xfId="1" applyNumberFormat="1" applyFont="1" applyFill="1" applyBorder="1" applyAlignment="1">
      <alignment vertical="center"/>
    </xf>
    <xf numFmtId="4" fontId="9" fillId="0" borderId="27" xfId="1" applyNumberFormat="1" applyFont="1" applyBorder="1" applyAlignment="1">
      <alignment horizontal="right" vertical="center"/>
    </xf>
    <xf numFmtId="4" fontId="9" fillId="0" borderId="1" xfId="1" applyNumberFormat="1" applyFont="1" applyBorder="1" applyAlignment="1">
      <alignment horizontal="right" vertical="center"/>
    </xf>
    <xf numFmtId="4" fontId="37" fillId="9" borderId="13" xfId="1" applyNumberFormat="1" applyFont="1" applyFill="1" applyBorder="1" applyAlignment="1">
      <alignment horizontal="right" vertical="center"/>
    </xf>
    <xf numFmtId="4" fontId="43" fillId="0" borderId="0" xfId="1" applyNumberFormat="1" applyFont="1" applyAlignment="1">
      <alignment horizontal="center" vertical="center"/>
    </xf>
    <xf numFmtId="4" fontId="34" fillId="0" borderId="0" xfId="1" applyNumberFormat="1" applyFont="1" applyAlignment="1">
      <alignment horizontal="right" vertical="center"/>
    </xf>
    <xf numFmtId="4" fontId="9" fillId="0" borderId="0" xfId="1" applyNumberFormat="1" applyFont="1" applyAlignment="1">
      <alignment horizontal="right" vertical="center"/>
    </xf>
    <xf numFmtId="4" fontId="9" fillId="0" borderId="0" xfId="1" applyNumberFormat="1" applyFont="1" applyAlignment="1">
      <alignment vertical="center"/>
    </xf>
    <xf numFmtId="4" fontId="43" fillId="0" borderId="0" xfId="1" applyNumberFormat="1" applyFont="1"/>
    <xf numFmtId="4" fontId="9" fillId="0" borderId="0" xfId="1" applyNumberFormat="1" applyFont="1" applyAlignment="1">
      <alignment horizontal="right"/>
    </xf>
    <xf numFmtId="4" fontId="9" fillId="0" borderId="0" xfId="1" applyNumberFormat="1" applyFont="1" applyAlignment="1">
      <alignment horizontal="center"/>
    </xf>
    <xf numFmtId="4" fontId="9" fillId="0" borderId="0" xfId="1" applyNumberFormat="1" applyFont="1"/>
    <xf numFmtId="4" fontId="34" fillId="8" borderId="20" xfId="1" applyNumberFormat="1" applyFont="1" applyFill="1" applyBorder="1" applyAlignment="1">
      <alignment vertical="center"/>
    </xf>
    <xf numFmtId="4" fontId="34" fillId="10" borderId="15" xfId="1" applyNumberFormat="1" applyFont="1" applyFill="1" applyBorder="1" applyAlignment="1">
      <alignment horizontal="right" vertical="center"/>
    </xf>
    <xf numFmtId="4" fontId="43" fillId="11" borderId="19" xfId="1" applyNumberFormat="1" applyFont="1" applyFill="1" applyBorder="1" applyAlignment="1">
      <alignment horizontal="right" vertical="center"/>
    </xf>
    <xf numFmtId="4" fontId="34" fillId="8" borderId="24" xfId="1" applyNumberFormat="1" applyFont="1" applyFill="1" applyBorder="1" applyAlignment="1">
      <alignment horizontal="right" vertical="center"/>
    </xf>
    <xf numFmtId="4" fontId="43" fillId="4" borderId="0" xfId="1" applyNumberFormat="1" applyFont="1" applyFill="1" applyBorder="1" applyAlignment="1">
      <alignment vertical="center"/>
    </xf>
    <xf numFmtId="4" fontId="34" fillId="4" borderId="37" xfId="1" applyNumberFormat="1" applyFont="1" applyFill="1" applyBorder="1" applyAlignment="1">
      <alignment horizontal="right" vertical="center"/>
    </xf>
    <xf numFmtId="4" fontId="34" fillId="8" borderId="19" xfId="1" applyNumberFormat="1" applyFont="1" applyFill="1" applyBorder="1" applyAlignment="1">
      <alignment horizontal="right" vertical="center"/>
    </xf>
    <xf numFmtId="4" fontId="45" fillId="0" borderId="0" xfId="1" applyNumberFormat="1" applyFont="1" applyAlignment="1">
      <alignment horizontal="right" vertical="center"/>
    </xf>
    <xf numFmtId="4" fontId="34" fillId="8" borderId="16" xfId="1" applyNumberFormat="1" applyFont="1" applyFill="1" applyBorder="1" applyAlignment="1">
      <alignment horizontal="right" vertical="center" wrapText="1"/>
    </xf>
    <xf numFmtId="4" fontId="34" fillId="8" borderId="13" xfId="1" applyNumberFormat="1" applyFont="1" applyFill="1" applyBorder="1" applyAlignment="1">
      <alignment horizontal="right" vertical="center" wrapText="1"/>
    </xf>
    <xf numFmtId="4" fontId="34" fillId="8" borderId="19" xfId="1" applyNumberFormat="1" applyFont="1" applyFill="1" applyBorder="1" applyAlignment="1">
      <alignment horizontal="right" vertical="center" wrapText="1"/>
    </xf>
    <xf numFmtId="4" fontId="34" fillId="10" borderId="16" xfId="1" applyNumberFormat="1" applyFont="1" applyFill="1" applyBorder="1" applyAlignment="1">
      <alignment horizontal="right" vertical="center"/>
    </xf>
    <xf numFmtId="4" fontId="34" fillId="10" borderId="13" xfId="1" applyNumberFormat="1" applyFont="1" applyFill="1" applyBorder="1" applyAlignment="1">
      <alignment horizontal="right" vertical="center"/>
    </xf>
    <xf numFmtId="4" fontId="34" fillId="10" borderId="19" xfId="1" applyNumberFormat="1" applyFont="1" applyFill="1" applyBorder="1" applyAlignment="1">
      <alignment horizontal="right" vertical="center"/>
    </xf>
    <xf numFmtId="4" fontId="34" fillId="12" borderId="32" xfId="1" applyNumberFormat="1" applyFont="1" applyFill="1" applyBorder="1" applyAlignment="1">
      <alignment horizontal="right" vertical="center"/>
    </xf>
    <xf numFmtId="4" fontId="34" fillId="12" borderId="18" xfId="1" applyNumberFormat="1" applyFont="1" applyFill="1" applyBorder="1" applyAlignment="1">
      <alignment horizontal="right" vertical="center"/>
    </xf>
    <xf numFmtId="4" fontId="34" fillId="12" borderId="29" xfId="1" applyNumberFormat="1" applyFont="1" applyFill="1" applyBorder="1" applyAlignment="1">
      <alignment horizontal="right" vertical="center"/>
    </xf>
    <xf numFmtId="4" fontId="43" fillId="13" borderId="29" xfId="1" applyNumberFormat="1" applyFont="1" applyFill="1" applyBorder="1" applyAlignment="1">
      <alignment vertical="center"/>
    </xf>
    <xf numFmtId="4" fontId="34" fillId="13" borderId="27" xfId="1" applyNumberFormat="1" applyFont="1" applyFill="1" applyBorder="1" applyAlignment="1">
      <alignment vertical="center" wrapText="1"/>
    </xf>
    <xf numFmtId="4" fontId="34" fillId="13" borderId="1" xfId="1" applyNumberFormat="1" applyFont="1" applyFill="1" applyBorder="1" applyAlignment="1">
      <alignment vertical="center" wrapText="1"/>
    </xf>
    <xf numFmtId="4" fontId="34" fillId="13" borderId="4" xfId="1" applyNumberFormat="1" applyFont="1" applyFill="1" applyBorder="1" applyAlignment="1">
      <alignment vertical="center" wrapText="1"/>
    </xf>
    <xf numFmtId="4" fontId="43" fillId="0" borderId="4" xfId="1" applyNumberFormat="1" applyFont="1" applyBorder="1" applyAlignment="1">
      <alignment horizontal="right" vertical="center"/>
    </xf>
    <xf numFmtId="4" fontId="9" fillId="0" borderId="27" xfId="1" applyNumberFormat="1" applyFont="1" applyFill="1" applyBorder="1" applyAlignment="1">
      <alignment horizontal="right" vertical="center"/>
    </xf>
    <xf numFmtId="4" fontId="9" fillId="0" borderId="1" xfId="1" applyNumberFormat="1" applyFont="1" applyFill="1" applyBorder="1" applyAlignment="1">
      <alignment horizontal="right" vertical="center"/>
    </xf>
    <xf numFmtId="4" fontId="9" fillId="0" borderId="4" xfId="1" applyNumberFormat="1" applyFont="1" applyBorder="1" applyAlignment="1">
      <alignment horizontal="right" vertical="center"/>
    </xf>
    <xf numFmtId="4" fontId="34" fillId="11" borderId="27" xfId="1" applyNumberFormat="1" applyFont="1" applyFill="1" applyBorder="1" applyAlignment="1">
      <alignment vertical="center"/>
    </xf>
    <xf numFmtId="4" fontId="34" fillId="11" borderId="1" xfId="1" applyNumberFormat="1" applyFont="1" applyFill="1" applyBorder="1" applyAlignment="1">
      <alignment vertical="center"/>
    </xf>
    <xf numFmtId="4" fontId="34" fillId="11" borderId="4" xfId="1" applyNumberFormat="1" applyFont="1" applyFill="1" applyBorder="1" applyAlignment="1">
      <alignment vertical="center"/>
    </xf>
    <xf numFmtId="4" fontId="34" fillId="9" borderId="27" xfId="1" applyNumberFormat="1" applyFont="1" applyFill="1" applyBorder="1" applyAlignment="1">
      <alignment vertical="center"/>
    </xf>
    <xf numFmtId="4" fontId="34" fillId="9" borderId="1" xfId="1" applyNumberFormat="1" applyFont="1" applyFill="1" applyBorder="1" applyAlignment="1">
      <alignment vertical="center"/>
    </xf>
    <xf numFmtId="4" fontId="34" fillId="9" borderId="4" xfId="1" applyNumberFormat="1" applyFont="1" applyFill="1" applyBorder="1" applyAlignment="1">
      <alignment vertical="center"/>
    </xf>
    <xf numFmtId="4" fontId="34" fillId="4" borderId="27" xfId="1" applyNumberFormat="1" applyFont="1" applyFill="1" applyBorder="1" applyAlignment="1">
      <alignment horizontal="right" vertical="center"/>
    </xf>
    <xf numFmtId="4" fontId="34" fillId="0" borderId="1" xfId="1" applyNumberFormat="1" applyFont="1" applyBorder="1" applyAlignment="1">
      <alignment horizontal="right" vertical="center"/>
    </xf>
    <xf numFmtId="4" fontId="34" fillId="0" borderId="4" xfId="1" applyNumberFormat="1" applyFont="1" applyBorder="1" applyAlignment="1">
      <alignment horizontal="right" vertical="center"/>
    </xf>
    <xf numFmtId="4" fontId="34" fillId="10" borderId="27" xfId="1" applyNumberFormat="1" applyFont="1" applyFill="1" applyBorder="1" applyAlignment="1">
      <alignment vertical="center"/>
    </xf>
    <xf numFmtId="4" fontId="34" fillId="10" borderId="1" xfId="1" applyNumberFormat="1" applyFont="1" applyFill="1" applyBorder="1" applyAlignment="1">
      <alignment vertical="center"/>
    </xf>
    <xf numFmtId="4" fontId="34" fillId="10" borderId="4" xfId="1" applyNumberFormat="1" applyFont="1" applyFill="1" applyBorder="1" applyAlignment="1">
      <alignment vertical="center"/>
    </xf>
    <xf numFmtId="4" fontId="9" fillId="3" borderId="1" xfId="1" applyNumberFormat="1" applyFont="1" applyFill="1" applyBorder="1" applyAlignment="1">
      <alignment horizontal="right" vertical="center"/>
    </xf>
    <xf numFmtId="4" fontId="9" fillId="3" borderId="27" xfId="1" applyNumberFormat="1" applyFont="1" applyFill="1" applyBorder="1" applyAlignment="1">
      <alignment horizontal="right" vertical="center"/>
    </xf>
    <xf numFmtId="4" fontId="9" fillId="3" borderId="4" xfId="1" applyNumberFormat="1" applyFont="1" applyFill="1" applyBorder="1" applyAlignment="1">
      <alignment horizontal="right" vertical="center"/>
    </xf>
    <xf numFmtId="0" fontId="1" fillId="0" borderId="0" xfId="0" applyFont="1"/>
    <xf numFmtId="9" fontId="33" fillId="4" borderId="0" xfId="3" applyFont="1" applyFill="1" applyAlignment="1">
      <alignment vertical="center"/>
    </xf>
    <xf numFmtId="0" fontId="47" fillId="0" borderId="19" xfId="0" applyFont="1" applyBorder="1" applyAlignment="1">
      <alignment vertical="center"/>
    </xf>
    <xf numFmtId="168" fontId="48" fillId="0" borderId="14" xfId="0" applyNumberFormat="1" applyFont="1" applyBorder="1" applyAlignment="1">
      <alignment horizontal="left" vertical="center" wrapText="1"/>
    </xf>
    <xf numFmtId="4" fontId="43" fillId="13" borderId="1" xfId="1" applyNumberFormat="1" applyFont="1" applyFill="1" applyBorder="1" applyAlignment="1">
      <alignment vertical="center"/>
    </xf>
    <xf numFmtId="4" fontId="34" fillId="13" borderId="34" xfId="1" applyNumberFormat="1" applyFont="1" applyFill="1" applyBorder="1" applyAlignment="1">
      <alignment horizontal="right" vertical="center"/>
    </xf>
    <xf numFmtId="4" fontId="34" fillId="13" borderId="22" xfId="1" applyNumberFormat="1" applyFont="1" applyFill="1" applyBorder="1" applyAlignment="1">
      <alignment horizontal="right" vertical="center"/>
    </xf>
    <xf numFmtId="4" fontId="34" fillId="13" borderId="28" xfId="1" applyNumberFormat="1" applyFont="1" applyFill="1" applyBorder="1" applyAlignment="1">
      <alignment horizontal="right" vertical="center"/>
    </xf>
    <xf numFmtId="4" fontId="43" fillId="4" borderId="0" xfId="1" applyNumberFormat="1" applyFont="1" applyFill="1" applyBorder="1" applyAlignment="1">
      <alignment horizontal="left"/>
    </xf>
    <xf numFmtId="4" fontId="9" fillId="4" borderId="0" xfId="1" applyNumberFormat="1" applyFont="1" applyFill="1" applyBorder="1" applyAlignment="1">
      <alignment horizontal="right"/>
    </xf>
    <xf numFmtId="4" fontId="9" fillId="4" borderId="0" xfId="1" applyNumberFormat="1" applyFont="1" applyFill="1" applyBorder="1" applyAlignment="1">
      <alignment horizontal="left"/>
    </xf>
    <xf numFmtId="4" fontId="43" fillId="12" borderId="20" xfId="1" applyNumberFormat="1" applyFont="1" applyFill="1" applyBorder="1" applyAlignment="1">
      <alignment horizontal="right" vertical="center" wrapText="1"/>
    </xf>
    <xf numFmtId="4" fontId="34" fillId="12" borderId="13" xfId="1" applyNumberFormat="1" applyFont="1" applyFill="1" applyBorder="1" applyAlignment="1">
      <alignment vertical="center" wrapText="1"/>
    </xf>
    <xf numFmtId="4" fontId="34" fillId="12" borderId="19" xfId="1" applyNumberFormat="1" applyFont="1" applyFill="1" applyBorder="1" applyAlignment="1">
      <alignment vertical="center" wrapText="1"/>
    </xf>
    <xf numFmtId="4" fontId="41" fillId="14" borderId="13" xfId="1" applyNumberFormat="1" applyFont="1" applyFill="1" applyBorder="1" applyAlignment="1">
      <alignment horizontal="right"/>
    </xf>
    <xf numFmtId="4" fontId="9" fillId="0" borderId="13" xfId="1" applyNumberFormat="1" applyFont="1" applyBorder="1" applyAlignment="1">
      <alignment vertical="center" wrapText="1"/>
    </xf>
    <xf numFmtId="4" fontId="9" fillId="0" borderId="19" xfId="1" applyNumberFormat="1" applyFont="1" applyBorder="1" applyAlignment="1">
      <alignment vertical="center" wrapText="1"/>
    </xf>
    <xf numFmtId="4" fontId="43" fillId="0" borderId="15" xfId="1" applyNumberFormat="1" applyFont="1" applyBorder="1" applyAlignment="1">
      <alignment vertical="center"/>
    </xf>
    <xf numFmtId="4" fontId="9" fillId="0" borderId="15" xfId="1" applyNumberFormat="1" applyFont="1" applyBorder="1" applyAlignment="1">
      <alignment horizontal="right" vertical="center"/>
    </xf>
    <xf numFmtId="4" fontId="34" fillId="0" borderId="15" xfId="1" applyNumberFormat="1" applyFont="1" applyBorder="1" applyAlignment="1">
      <alignment horizontal="right" vertical="center" wrapText="1"/>
    </xf>
    <xf numFmtId="4" fontId="34" fillId="0" borderId="15" xfId="1" applyNumberFormat="1" applyFont="1" applyBorder="1" applyAlignment="1">
      <alignment vertical="center" wrapText="1"/>
    </xf>
    <xf numFmtId="4" fontId="34" fillId="13" borderId="16" xfId="1" applyNumberFormat="1" applyFont="1" applyFill="1" applyBorder="1" applyAlignment="1">
      <alignment vertical="center"/>
    </xf>
    <xf numFmtId="4" fontId="34" fillId="13" borderId="18" xfId="1" applyNumberFormat="1" applyFont="1" applyFill="1" applyBorder="1" applyAlignment="1">
      <alignment vertical="center"/>
    </xf>
    <xf numFmtId="4" fontId="34" fillId="13" borderId="29" xfId="1" applyNumberFormat="1" applyFont="1" applyFill="1" applyBorder="1" applyAlignment="1">
      <alignment vertical="center"/>
    </xf>
    <xf numFmtId="4" fontId="34" fillId="15" borderId="16" xfId="1" applyNumberFormat="1" applyFont="1" applyFill="1" applyBorder="1" applyAlignment="1">
      <alignment horizontal="right" vertical="center"/>
    </xf>
    <xf numFmtId="4" fontId="34" fillId="15" borderId="22" xfId="1" applyNumberFormat="1" applyFont="1" applyFill="1" applyBorder="1" applyAlignment="1">
      <alignment horizontal="right" vertical="center"/>
    </xf>
    <xf numFmtId="4" fontId="34" fillId="15" borderId="28" xfId="1" applyNumberFormat="1" applyFont="1" applyFill="1" applyBorder="1" applyAlignment="1">
      <alignment horizontal="right" vertical="center"/>
    </xf>
    <xf numFmtId="4" fontId="43" fillId="4" borderId="0" xfId="1" applyNumberFormat="1" applyFont="1" applyFill="1" applyBorder="1"/>
    <xf numFmtId="4" fontId="9" fillId="4" borderId="0" xfId="1" applyNumberFormat="1" applyFont="1" applyFill="1" applyBorder="1"/>
    <xf numFmtId="4" fontId="49" fillId="4" borderId="0" xfId="1" applyNumberFormat="1" applyFont="1" applyFill="1" applyBorder="1" applyAlignment="1">
      <alignment vertical="center"/>
    </xf>
    <xf numFmtId="4" fontId="33" fillId="4" borderId="0" xfId="1" applyNumberFormat="1" applyFont="1" applyFill="1" applyBorder="1" applyAlignment="1">
      <alignment horizontal="right" vertical="center"/>
    </xf>
    <xf numFmtId="4" fontId="9" fillId="4" borderId="0" xfId="1" applyNumberFormat="1" applyFont="1" applyFill="1" applyBorder="1" applyAlignment="1">
      <alignment horizontal="right" vertical="center"/>
    </xf>
    <xf numFmtId="4" fontId="33" fillId="4" borderId="0" xfId="1" applyNumberFormat="1" applyFont="1" applyFill="1" applyBorder="1" applyAlignment="1">
      <alignment vertical="center"/>
    </xf>
    <xf numFmtId="4" fontId="43" fillId="15" borderId="19" xfId="1" applyNumberFormat="1" applyFont="1" applyFill="1" applyBorder="1" applyAlignment="1">
      <alignment vertical="center"/>
    </xf>
    <xf numFmtId="4" fontId="34" fillId="15" borderId="32" xfId="1" applyNumberFormat="1" applyFont="1" applyFill="1" applyBorder="1" applyAlignment="1">
      <alignment vertical="center"/>
    </xf>
    <xf numFmtId="4" fontId="34" fillId="15" borderId="18" xfId="1" applyNumberFormat="1" applyFont="1" applyFill="1" applyBorder="1" applyAlignment="1">
      <alignment vertical="center"/>
    </xf>
    <xf numFmtId="4" fontId="34" fillId="15" borderId="29" xfId="1" applyNumberFormat="1" applyFont="1" applyFill="1" applyBorder="1" applyAlignment="1">
      <alignment vertical="center"/>
    </xf>
    <xf numFmtId="4" fontId="9" fillId="0" borderId="35" xfId="1" applyNumberFormat="1" applyFont="1" applyBorder="1" applyAlignment="1">
      <alignment horizontal="right" vertical="center"/>
    </xf>
    <xf numFmtId="4" fontId="34" fillId="0" borderId="35" xfId="1" applyNumberFormat="1" applyFont="1" applyBorder="1" applyAlignment="1">
      <alignment horizontal="right" vertical="center" wrapText="1"/>
    </xf>
    <xf numFmtId="4" fontId="34" fillId="0" borderId="35" xfId="1" applyNumberFormat="1" applyFont="1" applyBorder="1" applyAlignment="1">
      <alignment vertical="center" wrapText="1"/>
    </xf>
    <xf numFmtId="4" fontId="34" fillId="0" borderId="35" xfId="0" applyNumberFormat="1" applyFont="1" applyBorder="1" applyAlignment="1">
      <alignment vertical="center" wrapText="1"/>
    </xf>
    <xf numFmtId="4" fontId="34" fillId="15" borderId="16" xfId="1" applyNumberFormat="1" applyFont="1" applyFill="1" applyBorder="1" applyAlignment="1">
      <alignment vertical="center"/>
    </xf>
    <xf numFmtId="4" fontId="34" fillId="15" borderId="13" xfId="1" applyNumberFormat="1" applyFont="1" applyFill="1" applyBorder="1" applyAlignment="1">
      <alignment vertical="center"/>
    </xf>
    <xf numFmtId="4" fontId="34" fillId="15" borderId="13" xfId="0" applyNumberFormat="1" applyFont="1" applyFill="1" applyBorder="1" applyAlignment="1">
      <alignment vertical="center"/>
    </xf>
    <xf numFmtId="4" fontId="34" fillId="15" borderId="19" xfId="0" applyNumberFormat="1" applyFont="1" applyFill="1" applyBorder="1" applyAlignment="1">
      <alignment vertical="center"/>
    </xf>
    <xf numFmtId="4" fontId="43" fillId="0" borderId="20" xfId="1" applyNumberFormat="1" applyFont="1" applyBorder="1" applyAlignment="1">
      <alignment horizontal="right" vertical="center"/>
    </xf>
    <xf numFmtId="4" fontId="9" fillId="4" borderId="13" xfId="1" applyNumberFormat="1" applyFont="1" applyFill="1" applyBorder="1" applyAlignment="1">
      <alignment horizontal="right" vertical="center" wrapText="1"/>
    </xf>
    <xf numFmtId="4" fontId="9" fillId="4" borderId="13" xfId="1" applyNumberFormat="1" applyFont="1" applyFill="1" applyBorder="1" applyAlignment="1">
      <alignment vertical="center" wrapText="1"/>
    </xf>
    <xf numFmtId="4" fontId="9" fillId="0" borderId="13" xfId="0" applyNumberFormat="1" applyFont="1" applyBorder="1" applyAlignment="1">
      <alignment vertical="center"/>
    </xf>
    <xf numFmtId="4" fontId="43" fillId="0" borderId="20" xfId="0" applyNumberFormat="1" applyFont="1" applyBorder="1" applyAlignment="1">
      <alignment horizontal="right" vertical="center"/>
    </xf>
    <xf numFmtId="4" fontId="43" fillId="0" borderId="15" xfId="0" applyNumberFormat="1" applyFont="1" applyBorder="1" applyAlignment="1">
      <alignment vertical="center"/>
    </xf>
    <xf numFmtId="4" fontId="9" fillId="0" borderId="15" xfId="0" applyNumberFormat="1" applyFont="1" applyBorder="1" applyAlignment="1">
      <alignment horizontal="right" vertical="center"/>
    </xf>
    <xf numFmtId="4" fontId="34" fillId="0" borderId="15" xfId="0" applyNumberFormat="1" applyFont="1" applyBorder="1" applyAlignment="1">
      <alignment horizontal="right" vertical="center" wrapText="1"/>
    </xf>
    <xf numFmtId="4" fontId="50" fillId="0" borderId="15" xfId="0" applyNumberFormat="1" applyFont="1" applyBorder="1" applyAlignment="1">
      <alignment vertical="center" wrapText="1"/>
    </xf>
    <xf numFmtId="4" fontId="34" fillId="0" borderId="15" xfId="0" applyNumberFormat="1" applyFont="1" applyBorder="1" applyAlignment="1">
      <alignment vertical="center" wrapText="1"/>
    </xf>
    <xf numFmtId="4" fontId="43" fillId="15" borderId="13" xfId="1" applyNumberFormat="1" applyFont="1" applyFill="1" applyBorder="1" applyAlignment="1">
      <alignment horizontal="center" vertical="center" wrapText="1"/>
    </xf>
    <xf numFmtId="4" fontId="34" fillId="15" borderId="13" xfId="1" applyNumberFormat="1" applyFont="1" applyFill="1" applyBorder="1" applyAlignment="1">
      <alignment horizontal="center" vertical="center"/>
    </xf>
    <xf numFmtId="4" fontId="34" fillId="15" borderId="19" xfId="0" applyNumberFormat="1" applyFont="1" applyFill="1" applyBorder="1" applyAlignment="1">
      <alignment horizontal="center" vertical="center"/>
    </xf>
    <xf numFmtId="4" fontId="9" fillId="0" borderId="15" xfId="1" applyNumberFormat="1" applyFont="1" applyFill="1" applyBorder="1" applyAlignment="1">
      <alignment horizontal="right" vertical="center"/>
    </xf>
    <xf numFmtId="4" fontId="9" fillId="0" borderId="19" xfId="1" applyNumberFormat="1" applyFont="1" applyFill="1" applyBorder="1" applyAlignment="1">
      <alignment horizontal="right" vertical="center"/>
    </xf>
    <xf numFmtId="4" fontId="9" fillId="0" borderId="19" xfId="0" applyNumberFormat="1" applyFont="1" applyBorder="1" applyAlignment="1">
      <alignment vertical="center"/>
    </xf>
    <xf numFmtId="4" fontId="9" fillId="0" borderId="13" xfId="1" applyNumberFormat="1" applyFont="1" applyFill="1" applyBorder="1" applyAlignment="1">
      <alignment horizontal="right" vertical="center" wrapText="1"/>
    </xf>
    <xf numFmtId="4" fontId="41" fillId="0" borderId="13" xfId="1" applyNumberFormat="1" applyFont="1" applyFill="1" applyBorder="1" applyAlignment="1">
      <alignment horizontal="right"/>
    </xf>
    <xf numFmtId="4" fontId="9" fillId="0" borderId="13" xfId="1" applyNumberFormat="1" applyFont="1" applyFill="1" applyBorder="1" applyAlignment="1">
      <alignment vertical="center" wrapText="1"/>
    </xf>
    <xf numFmtId="4" fontId="51" fillId="0" borderId="13" xfId="1" applyNumberFormat="1" applyFont="1" applyFill="1" applyBorder="1" applyAlignment="1">
      <alignment horizontal="right" vertical="center" wrapText="1"/>
    </xf>
    <xf numFmtId="4" fontId="9" fillId="0" borderId="16" xfId="1" applyNumberFormat="1" applyFont="1" applyFill="1" applyBorder="1" applyAlignment="1">
      <alignment horizontal="right" vertical="center"/>
    </xf>
    <xf numFmtId="4" fontId="9" fillId="0" borderId="13" xfId="1" applyNumberFormat="1" applyFont="1" applyFill="1" applyBorder="1" applyAlignment="1">
      <alignment horizontal="right" vertical="center"/>
    </xf>
    <xf numFmtId="4" fontId="43" fillId="0" borderId="19" xfId="0" applyNumberFormat="1" applyFont="1" applyBorder="1" applyAlignment="1">
      <alignment horizontal="right" vertical="center"/>
    </xf>
    <xf numFmtId="4" fontId="43" fillId="4" borderId="0" xfId="1" applyNumberFormat="1" applyFont="1" applyFill="1" applyBorder="1" applyAlignment="1">
      <alignment vertical="center" wrapText="1"/>
    </xf>
    <xf numFmtId="4" fontId="43" fillId="0" borderId="0" xfId="1" applyNumberFormat="1" applyFont="1" applyFill="1" applyBorder="1" applyAlignment="1">
      <alignment vertical="center" wrapText="1"/>
    </xf>
    <xf numFmtId="4" fontId="9" fillId="4" borderId="0" xfId="1" applyNumberFormat="1" applyFont="1" applyFill="1" applyBorder="1" applyAlignment="1">
      <alignment vertical="center" wrapText="1"/>
    </xf>
    <xf numFmtId="4" fontId="9" fillId="4" borderId="0" xfId="0" applyNumberFormat="1" applyFont="1" applyFill="1" applyAlignment="1">
      <alignment vertical="center" wrapText="1"/>
    </xf>
    <xf numFmtId="4" fontId="34" fillId="0" borderId="0" xfId="1" applyNumberFormat="1" applyFont="1" applyFill="1" applyBorder="1" applyAlignment="1">
      <alignment vertical="center" wrapText="1"/>
    </xf>
    <xf numFmtId="4" fontId="50" fillId="4" borderId="0" xfId="1" applyNumberFormat="1" applyFont="1" applyFill="1" applyBorder="1" applyAlignment="1">
      <alignment vertical="center" wrapText="1"/>
    </xf>
    <xf numFmtId="4" fontId="50" fillId="4" borderId="0" xfId="0" applyNumberFormat="1" applyFont="1" applyFill="1" applyAlignment="1">
      <alignment vertical="center" wrapText="1"/>
    </xf>
    <xf numFmtId="4" fontId="43" fillId="15" borderId="19" xfId="0" applyNumberFormat="1" applyFont="1" applyFill="1" applyBorder="1" applyAlignment="1">
      <alignment vertical="center"/>
    </xf>
    <xf numFmtId="4" fontId="34" fillId="15" borderId="16" xfId="0" applyNumberFormat="1" applyFont="1" applyFill="1" applyBorder="1" applyAlignment="1">
      <alignment horizontal="right" vertical="center"/>
    </xf>
    <xf numFmtId="4" fontId="34" fillId="15" borderId="13" xfId="0" applyNumberFormat="1" applyFont="1" applyFill="1" applyBorder="1" applyAlignment="1">
      <alignment horizontal="right" vertical="center"/>
    </xf>
    <xf numFmtId="4" fontId="43" fillId="0" borderId="28" xfId="0" applyNumberFormat="1" applyFont="1" applyBorder="1" applyAlignment="1">
      <alignment horizontal="right"/>
    </xf>
    <xf numFmtId="4" fontId="9" fillId="0" borderId="24" xfId="0" applyNumberFormat="1" applyFont="1" applyBorder="1" applyAlignment="1">
      <alignment horizontal="center" vertical="center"/>
    </xf>
    <xf numFmtId="4" fontId="9" fillId="0" borderId="19" xfId="0" applyNumberFormat="1" applyFont="1" applyBorder="1" applyAlignment="1">
      <alignment horizontal="center" vertical="center"/>
    </xf>
    <xf numFmtId="4" fontId="41" fillId="14" borderId="13" xfId="0" applyNumberFormat="1" applyFont="1" applyFill="1" applyBorder="1" applyAlignment="1">
      <alignment horizontal="center"/>
    </xf>
    <xf numFmtId="4" fontId="9" fillId="4" borderId="13" xfId="0" applyNumberFormat="1" applyFont="1" applyFill="1" applyBorder="1" applyAlignment="1">
      <alignment horizontal="center" vertical="center" wrapText="1"/>
    </xf>
    <xf numFmtId="4" fontId="9" fillId="0" borderId="13" xfId="0" applyNumberFormat="1" applyFont="1" applyBorder="1"/>
    <xf numFmtId="4" fontId="9" fillId="0" borderId="19" xfId="0" applyNumberFormat="1" applyFont="1" applyBorder="1"/>
    <xf numFmtId="4" fontId="9" fillId="0" borderId="36" xfId="0" applyNumberFormat="1" applyFont="1" applyBorder="1" applyAlignment="1">
      <alignment horizontal="center" vertical="center"/>
    </xf>
    <xf numFmtId="4" fontId="9" fillId="0" borderId="29" xfId="0" applyNumberFormat="1" applyFont="1" applyBorder="1" applyAlignment="1">
      <alignment horizontal="center" vertical="center"/>
    </xf>
    <xf numFmtId="4" fontId="41" fillId="14" borderId="18" xfId="0" applyNumberFormat="1" applyFont="1" applyFill="1" applyBorder="1" applyAlignment="1">
      <alignment horizontal="center"/>
    </xf>
    <xf numFmtId="4" fontId="9" fillId="4" borderId="18" xfId="0" applyNumberFormat="1" applyFont="1" applyFill="1" applyBorder="1" applyAlignment="1">
      <alignment horizontal="center" vertical="center" wrapText="1"/>
    </xf>
    <xf numFmtId="4" fontId="9" fillId="0" borderId="18" xfId="0" applyNumberFormat="1" applyFont="1" applyBorder="1" applyAlignment="1">
      <alignment horizontal="center"/>
    </xf>
    <xf numFmtId="4" fontId="9" fillId="0" borderId="18" xfId="0" applyNumberFormat="1" applyFont="1" applyBorder="1"/>
    <xf numFmtId="4" fontId="9" fillId="0" borderId="14" xfId="0" applyNumberFormat="1" applyFont="1" applyBorder="1"/>
    <xf numFmtId="4" fontId="43" fillId="0" borderId="0" xfId="0" applyNumberFormat="1" applyFont="1"/>
    <xf numFmtId="4" fontId="9" fillId="0" borderId="0" xfId="0" applyNumberFormat="1" applyFont="1" applyAlignment="1">
      <alignment horizontal="right"/>
    </xf>
    <xf numFmtId="4" fontId="20" fillId="0" borderId="0" xfId="0" applyNumberFormat="1" applyFont="1"/>
    <xf numFmtId="0" fontId="52" fillId="0" borderId="8" xfId="7" quotePrefix="1" applyBorder="1">
      <alignment horizontal="left" vertical="top"/>
    </xf>
    <xf numFmtId="0" fontId="52" fillId="0" borderId="8" xfId="7" quotePrefix="1" applyBorder="1" applyAlignment="1">
      <alignment vertical="top"/>
    </xf>
    <xf numFmtId="0" fontId="0" fillId="0" borderId="8" xfId="0" applyBorder="1" applyAlignment="1">
      <alignment vertical="top"/>
    </xf>
    <xf numFmtId="0" fontId="52" fillId="0" borderId="8" xfId="8" quotePrefix="1" applyBorder="1" applyAlignment="1">
      <alignment vertical="top"/>
    </xf>
    <xf numFmtId="0" fontId="54" fillId="0" borderId="0" xfId="9" quotePrefix="1" applyFont="1" applyAlignment="1">
      <alignment vertical="top"/>
    </xf>
    <xf numFmtId="0" fontId="0" fillId="0" borderId="0" xfId="0" applyAlignment="1">
      <alignment vertical="top"/>
    </xf>
    <xf numFmtId="0" fontId="55" fillId="0" borderId="0" xfId="10" quotePrefix="1">
      <alignment horizontal="left" vertical="top"/>
    </xf>
    <xf numFmtId="0" fontId="55" fillId="0" borderId="0" xfId="11" quotePrefix="1" applyAlignment="1">
      <alignment vertical="top"/>
    </xf>
    <xf numFmtId="0" fontId="56" fillId="0" borderId="0" xfId="13" quotePrefix="1">
      <alignment horizontal="left" vertical="top"/>
    </xf>
    <xf numFmtId="0" fontId="56" fillId="0" borderId="0" xfId="14" quotePrefix="1" applyAlignment="1">
      <alignment vertical="top"/>
    </xf>
    <xf numFmtId="0" fontId="57" fillId="0" borderId="0" xfId="16" quotePrefix="1">
      <alignment horizontal="left" vertical="top"/>
    </xf>
    <xf numFmtId="0" fontId="57" fillId="0" borderId="0" xfId="17" quotePrefix="1" applyAlignment="1">
      <alignment vertical="top"/>
    </xf>
    <xf numFmtId="43" fontId="57" fillId="0" borderId="0" xfId="1" quotePrefix="1" applyFont="1" applyAlignment="1">
      <alignment vertical="top"/>
    </xf>
    <xf numFmtId="43" fontId="55" fillId="0" borderId="0" xfId="1" quotePrefix="1" applyFont="1" applyAlignment="1">
      <alignment vertical="top"/>
    </xf>
    <xf numFmtId="43" fontId="56" fillId="0" borderId="0" xfId="1" quotePrefix="1" applyFont="1" applyAlignment="1">
      <alignment vertical="top"/>
    </xf>
    <xf numFmtId="0" fontId="52" fillId="0" borderId="8" xfId="7" quotePrefix="1" applyBorder="1" applyAlignment="1">
      <alignment horizontal="center" vertical="top"/>
    </xf>
    <xf numFmtId="0" fontId="58" fillId="0" borderId="11" xfId="19" quotePrefix="1" applyBorder="1" applyAlignment="1">
      <alignment vertical="top"/>
    </xf>
    <xf numFmtId="0" fontId="0" fillId="0" borderId="11" xfId="0" applyBorder="1"/>
    <xf numFmtId="43" fontId="0" fillId="0" borderId="0" xfId="0" applyNumberFormat="1"/>
    <xf numFmtId="0" fontId="7" fillId="0" borderId="0" xfId="0" applyFont="1" applyAlignment="1">
      <alignment horizontal="center" vertical="center"/>
    </xf>
    <xf numFmtId="166" fontId="9" fillId="4" borderId="0" xfId="0" applyNumberFormat="1" applyFont="1" applyFill="1" applyAlignment="1">
      <alignment horizontal="center"/>
    </xf>
    <xf numFmtId="0" fontId="3" fillId="0" borderId="1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43" fontId="3" fillId="3" borderId="9" xfId="1" applyFont="1" applyFill="1" applyBorder="1" applyAlignment="1">
      <alignment horizontal="right" vertical="center"/>
    </xf>
    <xf numFmtId="43" fontId="3" fillId="3" borderId="5" xfId="1" applyFont="1" applyFill="1" applyBorder="1" applyAlignment="1">
      <alignment horizontal="right" vertical="center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43" fontId="3" fillId="3" borderId="9" xfId="1" applyFont="1" applyFill="1" applyBorder="1" applyAlignment="1">
      <alignment horizontal="center" vertical="center" wrapText="1"/>
    </xf>
    <xf numFmtId="43" fontId="3" fillId="3" borderId="5" xfId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3" fontId="3" fillId="3" borderId="9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/>
    </xf>
    <xf numFmtId="43" fontId="3" fillId="0" borderId="9" xfId="1" applyFont="1" applyFill="1" applyBorder="1" applyAlignment="1">
      <alignment horizontal="center" vertical="center" wrapText="1"/>
    </xf>
    <xf numFmtId="43" fontId="3" fillId="0" borderId="5" xfId="1" applyFont="1" applyFill="1" applyBorder="1" applyAlignment="1">
      <alignment horizontal="center" vertical="center" wrapText="1"/>
    </xf>
    <xf numFmtId="0" fontId="34" fillId="15" borderId="19" xfId="0" applyFont="1" applyFill="1" applyBorder="1" applyAlignment="1">
      <alignment horizontal="left" vertical="center" wrapText="1"/>
    </xf>
    <xf numFmtId="0" fontId="30" fillId="0" borderId="14" xfId="0" applyFont="1" applyBorder="1"/>
    <xf numFmtId="166" fontId="9" fillId="4" borderId="0" xfId="0" applyNumberFormat="1" applyFont="1" applyFill="1" applyAlignment="1">
      <alignment horizontal="center" wrapText="1"/>
    </xf>
    <xf numFmtId="4" fontId="8" fillId="3" borderId="0" xfId="0" applyNumberFormat="1" applyFont="1" applyFill="1" applyAlignment="1">
      <alignment horizontal="left"/>
    </xf>
    <xf numFmtId="4" fontId="8" fillId="3" borderId="0" xfId="0" applyNumberFormat="1" applyFont="1" applyFill="1" applyAlignment="1">
      <alignment horizontal="left" wrapText="1"/>
    </xf>
    <xf numFmtId="0" fontId="24" fillId="5" borderId="0" xfId="0" applyFont="1" applyFill="1" applyAlignment="1">
      <alignment horizontal="center" vertical="center"/>
    </xf>
    <xf numFmtId="0" fontId="29" fillId="6" borderId="15" xfId="0" applyFont="1" applyFill="1" applyBorder="1" applyAlignment="1">
      <alignment horizontal="center" vertical="center" wrapText="1"/>
    </xf>
    <xf numFmtId="0" fontId="31" fillId="7" borderId="18" xfId="0" applyFont="1" applyFill="1" applyBorder="1" applyAlignment="1">
      <alignment horizontal="center" vertical="center" textRotation="90"/>
    </xf>
    <xf numFmtId="0" fontId="30" fillId="0" borderId="23" xfId="0" applyFont="1" applyBorder="1"/>
    <xf numFmtId="0" fontId="30" fillId="0" borderId="22" xfId="0" applyFont="1" applyBorder="1"/>
    <xf numFmtId="0" fontId="34" fillId="8" borderId="19" xfId="0" applyFont="1" applyFill="1" applyBorder="1" applyAlignment="1">
      <alignment horizontal="left" vertical="center" wrapText="1"/>
    </xf>
    <xf numFmtId="0" fontId="31" fillId="7" borderId="18" xfId="0" applyFont="1" applyFill="1" applyBorder="1" applyAlignment="1">
      <alignment horizontal="center" vertical="center" textRotation="90" wrapText="1"/>
    </xf>
    <xf numFmtId="0" fontId="31" fillId="7" borderId="29" xfId="0" applyFont="1" applyFill="1" applyBorder="1" applyAlignment="1">
      <alignment horizontal="center" vertical="center" textRotation="90" wrapText="1"/>
    </xf>
    <xf numFmtId="0" fontId="30" fillId="0" borderId="30" xfId="0" applyFont="1" applyBorder="1"/>
    <xf numFmtId="0" fontId="34" fillId="8" borderId="19" xfId="0" applyFont="1" applyFill="1" applyBorder="1" applyAlignment="1">
      <alignment horizontal="left" wrapText="1"/>
    </xf>
    <xf numFmtId="0" fontId="34" fillId="10" borderId="19" xfId="0" applyFont="1" applyFill="1" applyBorder="1" applyAlignment="1">
      <alignment horizontal="left" wrapText="1"/>
    </xf>
    <xf numFmtId="0" fontId="34" fillId="12" borderId="29" xfId="0" applyFont="1" applyFill="1" applyBorder="1" applyAlignment="1">
      <alignment horizontal="left" wrapText="1"/>
    </xf>
    <xf numFmtId="0" fontId="30" fillId="0" borderId="31" xfId="0" applyFont="1" applyBorder="1"/>
    <xf numFmtId="0" fontId="34" fillId="9" borderId="19" xfId="0" applyFont="1" applyFill="1" applyBorder="1" applyAlignment="1">
      <alignment horizontal="left" vertical="center" wrapText="1"/>
    </xf>
    <xf numFmtId="0" fontId="46" fillId="18" borderId="18" xfId="0" applyFont="1" applyFill="1" applyBorder="1" applyAlignment="1">
      <alignment horizontal="center" vertical="center" textRotation="255"/>
    </xf>
    <xf numFmtId="0" fontId="46" fillId="18" borderId="23" xfId="0" applyFont="1" applyFill="1" applyBorder="1" applyAlignment="1">
      <alignment horizontal="center" vertical="center" textRotation="255"/>
    </xf>
    <xf numFmtId="0" fontId="46" fillId="18" borderId="22" xfId="0" applyFont="1" applyFill="1" applyBorder="1" applyAlignment="1">
      <alignment horizontal="center" vertical="center" textRotation="255"/>
    </xf>
    <xf numFmtId="0" fontId="34" fillId="13" borderId="19" xfId="0" applyFont="1" applyFill="1" applyBorder="1" applyAlignment="1">
      <alignment horizontal="center" vertical="center" wrapText="1"/>
    </xf>
    <xf numFmtId="0" fontId="30" fillId="0" borderId="15" xfId="0" applyFont="1" applyBorder="1"/>
    <xf numFmtId="0" fontId="34" fillId="10" borderId="19" xfId="0" applyFont="1" applyFill="1" applyBorder="1" applyAlignment="1">
      <alignment horizontal="left" vertical="center" wrapText="1"/>
    </xf>
    <xf numFmtId="0" fontId="34" fillId="15" borderId="29" xfId="0" applyFont="1" applyFill="1" applyBorder="1" applyAlignment="1">
      <alignment horizontal="left" vertical="center" wrapText="1"/>
    </xf>
    <xf numFmtId="0" fontId="34" fillId="12" borderId="19" xfId="0" applyFont="1" applyFill="1" applyBorder="1" applyAlignment="1">
      <alignment horizontal="left" vertical="center" wrapText="1"/>
    </xf>
    <xf numFmtId="0" fontId="34" fillId="15" borderId="28" xfId="0" applyFont="1" applyFill="1" applyBorder="1" applyAlignment="1">
      <alignment horizontal="left" vertical="center" wrapText="1"/>
    </xf>
    <xf numFmtId="0" fontId="30" fillId="0" borderId="34" xfId="0" applyFont="1" applyBorder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20">
    <cellStyle name="Normal" xfId="0" builtinId="0"/>
    <cellStyle name="Normal 2" xfId="4" xr:uid="{00000000-0005-0000-0000-000001000000}"/>
    <cellStyle name="Normal 2 2" xfId="6" xr:uid="{00000000-0005-0000-0000-000002000000}"/>
    <cellStyle name="Porcentagem" xfId="3" builtinId="5"/>
    <cellStyle name="S10" xfId="14" xr:uid="{D38BA520-E6CF-499B-A9DB-9A275837E04A}"/>
    <cellStyle name="S11" xfId="15" xr:uid="{6F597609-8CE1-45ED-B78B-DAB525606065}"/>
    <cellStyle name="S12" xfId="13" xr:uid="{98E0081B-F7A8-465B-88A2-EF50D9C495B2}"/>
    <cellStyle name="S13" xfId="17" xr:uid="{EB830B5B-D42E-472C-B76B-102BBD00DD7E}"/>
    <cellStyle name="S14" xfId="18" xr:uid="{9BD29C6F-368F-4167-9163-323E84C7C1AB}"/>
    <cellStyle name="S15" xfId="16" xr:uid="{5D974A2A-74BE-4A9D-A87B-319820903705}"/>
    <cellStyle name="S17" xfId="19" xr:uid="{D6F918D5-00B0-430C-8BC4-DAA172FE5EE8}"/>
    <cellStyle name="S4" xfId="7" xr:uid="{5F48D66C-6B0F-47FD-BD80-FFDD0CA8D083}"/>
    <cellStyle name="S5" xfId="8" xr:uid="{5426DFEA-400B-476A-ACEE-CE0B0FC6C17F}"/>
    <cellStyle name="S6" xfId="9" xr:uid="{BAB32413-DBD1-470A-B5E5-0B952D943F90}"/>
    <cellStyle name="S7" xfId="11" xr:uid="{1EBA9DD1-A03F-4B97-B937-077D5A40FFF6}"/>
    <cellStyle name="S8" xfId="12" xr:uid="{E9EDE303-30A5-4699-8299-D4FD984A749C}"/>
    <cellStyle name="S9" xfId="10" xr:uid="{9E39E6D4-C265-4AAB-9CAE-AC7CEC97B6B8}"/>
    <cellStyle name="Separador de milhares 2" xfId="5" xr:uid="{00000000-0005-0000-0000-000004000000}"/>
    <cellStyle name="Vírgula" xfId="1" builtinId="3"/>
    <cellStyle name="Vírgula 3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78441</xdr:colOff>
      <xdr:row>0</xdr:row>
      <xdr:rowOff>44824</xdr:rowOff>
    </xdr:from>
    <xdr:to>
      <xdr:col>1</xdr:col>
      <xdr:colOff>40340</xdr:colOff>
      <xdr:row>2</xdr:row>
      <xdr:rowOff>128681</xdr:rowOff>
    </xdr:to>
    <xdr:pic>
      <xdr:nvPicPr>
        <xdr:cNvPr id="2" name="Imagem 1" descr="Documentosão">
          <a:extLst>
            <a:ext uri="{FF2B5EF4-FFF2-40B4-BE49-F238E27FC236}">
              <a16:creationId xmlns:a16="http://schemas.microsoft.com/office/drawing/2014/main" id="{86F178D9-A381-4909-8CDB-BAF5F7172C8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441" y="44824"/>
          <a:ext cx="571499" cy="4463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78441</xdr:colOff>
      <xdr:row>0</xdr:row>
      <xdr:rowOff>44824</xdr:rowOff>
    </xdr:from>
    <xdr:to>
      <xdr:col>1</xdr:col>
      <xdr:colOff>40340</xdr:colOff>
      <xdr:row>2</xdr:row>
      <xdr:rowOff>123639</xdr:rowOff>
    </xdr:to>
    <xdr:pic>
      <xdr:nvPicPr>
        <xdr:cNvPr id="4" name="Imagem 3" descr="Documentosão">
          <a:extLst>
            <a:ext uri="{FF2B5EF4-FFF2-40B4-BE49-F238E27FC236}">
              <a16:creationId xmlns:a16="http://schemas.microsoft.com/office/drawing/2014/main" id="{EBB08F69-B762-457D-80B4-13E7B3C619E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441" y="44824"/>
          <a:ext cx="571499" cy="436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270341</xdr:colOff>
      <xdr:row>1</xdr:row>
      <xdr:rowOff>701</xdr:rowOff>
    </xdr:from>
    <xdr:to>
      <xdr:col>18</xdr:col>
      <xdr:colOff>767088</xdr:colOff>
      <xdr:row>4</xdr:row>
      <xdr:rowOff>33758</xdr:rowOff>
    </xdr:to>
    <xdr:pic>
      <xdr:nvPicPr>
        <xdr:cNvPr id="5" name="image1.png">
          <a:extLst>
            <a:ext uri="{FF2B5EF4-FFF2-40B4-BE49-F238E27FC236}">
              <a16:creationId xmlns:a16="http://schemas.microsoft.com/office/drawing/2014/main" id="{5FE67BA1-882E-4A45-8271-4FEC5E41A7BD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7358191" y="162626"/>
          <a:ext cx="1401622" cy="5524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CC"/>
    <outlinePr summaryBelow="0"/>
  </sheetPr>
  <dimension ref="B1:XFD473"/>
  <sheetViews>
    <sheetView showGridLines="0" tabSelected="1" zoomScaleNormal="100" workbookViewId="0"/>
  </sheetViews>
  <sheetFormatPr defaultColWidth="0" defaultRowHeight="11.25" zeroHeight="1" outlineLevelRow="1" x14ac:dyDescent="0.25"/>
  <cols>
    <col min="1" max="1" width="2.85546875" style="2" customWidth="1"/>
    <col min="2" max="2" width="3.5703125" style="2" customWidth="1"/>
    <col min="3" max="3" width="3.28515625" style="2" customWidth="1"/>
    <col min="4" max="4" width="5.5703125" style="2" customWidth="1"/>
    <col min="5" max="5" width="65.85546875" style="2" customWidth="1"/>
    <col min="6" max="6" width="18.42578125" style="2" customWidth="1"/>
    <col min="7" max="7" width="17.28515625" style="2" customWidth="1"/>
    <col min="8" max="9" width="19.140625" style="2" customWidth="1"/>
    <col min="10" max="10" width="19.140625" style="3" customWidth="1"/>
    <col min="11" max="11" width="20.5703125" style="2" bestFit="1" customWidth="1"/>
    <col min="12" max="16383" width="9.140625" style="2" hidden="1"/>
    <col min="16384" max="16384" width="14" style="2" customWidth="1"/>
  </cols>
  <sheetData>
    <row r="1" spans="2:11 16384:16384" x14ac:dyDescent="0.25"/>
    <row r="2" spans="2:11 16384:16384" ht="16.5" x14ac:dyDescent="0.25">
      <c r="B2" s="481" t="s">
        <v>61</v>
      </c>
      <c r="C2" s="481"/>
      <c r="D2" s="481"/>
      <c r="E2" s="481"/>
      <c r="F2" s="481"/>
      <c r="G2" s="481"/>
      <c r="H2" s="481"/>
      <c r="I2" s="481"/>
      <c r="J2" s="481"/>
    </row>
    <row r="3" spans="2:11 16384:16384" ht="16.5" x14ac:dyDescent="0.25">
      <c r="B3" s="481" t="s">
        <v>965</v>
      </c>
      <c r="C3" s="481"/>
      <c r="D3" s="481"/>
      <c r="E3" s="481"/>
      <c r="F3" s="481"/>
      <c r="G3" s="481"/>
      <c r="H3" s="481"/>
      <c r="I3" s="481"/>
      <c r="J3" s="481"/>
    </row>
    <row r="4" spans="2:11 16384:16384" x14ac:dyDescent="0.25">
      <c r="F4" s="4"/>
      <c r="G4" s="4"/>
      <c r="H4" s="4"/>
      <c r="I4" s="4"/>
    </row>
    <row r="5" spans="2:11 16384:16384" x14ac:dyDescent="0.25">
      <c r="F5" s="5" t="s">
        <v>956</v>
      </c>
      <c r="G5" s="5" t="s">
        <v>957</v>
      </c>
      <c r="H5" s="5" t="s">
        <v>958</v>
      </c>
      <c r="I5" s="5" t="s">
        <v>959</v>
      </c>
      <c r="J5" s="5" t="s">
        <v>960</v>
      </c>
    </row>
    <row r="6" spans="2:11 16384:16384" x14ac:dyDescent="0.25"/>
    <row r="7" spans="2:11 16384:16384" s="3" customFormat="1" x14ac:dyDescent="0.25">
      <c r="B7" s="6" t="s">
        <v>60</v>
      </c>
      <c r="C7" s="7" t="s">
        <v>59</v>
      </c>
      <c r="D7" s="7"/>
      <c r="E7" s="8"/>
      <c r="F7" s="62">
        <f>SUM(F8:F11)</f>
        <v>4411595.13</v>
      </c>
      <c r="G7" s="62">
        <f t="shared" ref="G7:J7" si="0">SUM(G8:G11)</f>
        <v>4286048.16</v>
      </c>
      <c r="H7" s="62">
        <f t="shared" si="0"/>
        <v>4280084.6500000004</v>
      </c>
      <c r="I7" s="62">
        <f t="shared" si="0"/>
        <v>4235565.99</v>
      </c>
      <c r="J7" s="62">
        <f t="shared" si="0"/>
        <v>17213293.93</v>
      </c>
    </row>
    <row r="8" spans="2:11 16384:16384" x14ac:dyDescent="0.25">
      <c r="B8" s="10"/>
      <c r="C8" s="11" t="s">
        <v>58</v>
      </c>
      <c r="D8" s="11"/>
      <c r="E8" s="12"/>
      <c r="F8" s="65">
        <f>+'TOTAL FÁBRICAS'!J18</f>
        <v>4118953.33</v>
      </c>
      <c r="G8" s="65">
        <f>+'TOTAL FÁBRICAS'!K18</f>
        <v>4118953.33</v>
      </c>
      <c r="H8" s="65">
        <f>+'TOTAL FÁBRICAS'!L18</f>
        <v>4118953.33</v>
      </c>
      <c r="I8" s="65">
        <f>+'TOTAL FÁBRICAS'!M18</f>
        <v>4118953.33</v>
      </c>
      <c r="J8" s="65">
        <f>SUM(F8:I8)</f>
        <v>16475813.32</v>
      </c>
    </row>
    <row r="9" spans="2:11 16384:16384" x14ac:dyDescent="0.25">
      <c r="B9" s="10"/>
      <c r="C9" s="11" t="s">
        <v>57</v>
      </c>
      <c r="D9" s="11"/>
      <c r="E9" s="12"/>
      <c r="F9" s="65">
        <v>0</v>
      </c>
      <c r="G9" s="65">
        <v>0</v>
      </c>
      <c r="H9" s="65">
        <v>0</v>
      </c>
      <c r="I9" s="65">
        <v>0</v>
      </c>
      <c r="J9" s="65">
        <f t="shared" ref="J9:J11" si="1">SUM(F9:I9)</f>
        <v>0</v>
      </c>
    </row>
    <row r="10" spans="2:11 16384:16384" x14ac:dyDescent="0.25">
      <c r="B10" s="10"/>
      <c r="C10" s="11" t="s">
        <v>56</v>
      </c>
      <c r="D10" s="11"/>
      <c r="E10" s="12"/>
      <c r="F10" s="65">
        <f>+'TOTAL FÁBRICAS'!J47</f>
        <v>97900</v>
      </c>
      <c r="G10" s="65">
        <f>+'TOTAL FÁBRICAS'!K47</f>
        <v>0</v>
      </c>
      <c r="H10" s="65">
        <f>+'TOTAL FÁBRICAS'!L47</f>
        <v>0</v>
      </c>
      <c r="I10" s="65">
        <f>+'TOTAL FÁBRICAS'!M47</f>
        <v>0</v>
      </c>
      <c r="J10" s="65">
        <f t="shared" si="1"/>
        <v>97900</v>
      </c>
    </row>
    <row r="11" spans="2:11 16384:16384" x14ac:dyDescent="0.25">
      <c r="B11" s="10"/>
      <c r="C11" s="11" t="s">
        <v>55</v>
      </c>
      <c r="D11" s="11"/>
      <c r="E11" s="12"/>
      <c r="F11" s="65">
        <f>+'TOTAL FÁBRICAS'!J48</f>
        <v>194741.8</v>
      </c>
      <c r="G11" s="65">
        <f>+'TOTAL FÁBRICAS'!K48</f>
        <v>167094.82999999999</v>
      </c>
      <c r="H11" s="65">
        <f>+BAL_JUL!F409</f>
        <v>161131.32</v>
      </c>
      <c r="I11" s="65">
        <f>+BAL_AGO!F411</f>
        <v>116612.66</v>
      </c>
      <c r="J11" s="65">
        <f t="shared" si="1"/>
        <v>639580.61</v>
      </c>
    </row>
    <row r="12" spans="2:11 16384:16384" s="3" customFormat="1" x14ac:dyDescent="0.25">
      <c r="B12" s="6" t="s">
        <v>54</v>
      </c>
      <c r="C12" s="7" t="s">
        <v>53</v>
      </c>
      <c r="D12" s="7"/>
      <c r="E12" s="8"/>
      <c r="F12" s="62">
        <f>+F13+F22+F24+F26+F28+F34+F36+F38</f>
        <v>6719885.8100000005</v>
      </c>
      <c r="G12" s="62">
        <f t="shared" ref="G12:J12" si="2">+G13+G22+G24+G26+G28+G34+G36+G38</f>
        <v>6715458.3199999994</v>
      </c>
      <c r="H12" s="62">
        <f t="shared" si="2"/>
        <v>8259957.8099999996</v>
      </c>
      <c r="I12" s="62">
        <f t="shared" si="2"/>
        <v>7541884.5899999999</v>
      </c>
      <c r="J12" s="62">
        <f t="shared" si="2"/>
        <v>29237186.529999997</v>
      </c>
      <c r="K12" s="13"/>
      <c r="XFD12" s="14"/>
    </row>
    <row r="13" spans="2:11 16384:16384" s="3" customFormat="1" x14ac:dyDescent="0.25">
      <c r="B13" s="15" t="s">
        <v>52</v>
      </c>
      <c r="C13" s="16" t="s">
        <v>51</v>
      </c>
      <c r="D13" s="11"/>
      <c r="E13" s="12"/>
      <c r="F13" s="63">
        <f>+SUM(F14:F21)</f>
        <v>4446548.6000000006</v>
      </c>
      <c r="G13" s="63">
        <f t="shared" ref="G13:J13" si="3">+SUM(G14:G21)</f>
        <v>4409586.5399999991</v>
      </c>
      <c r="H13" s="63">
        <f t="shared" si="3"/>
        <v>5211704.12</v>
      </c>
      <c r="I13" s="63">
        <f t="shared" si="3"/>
        <v>4519128.32</v>
      </c>
      <c r="J13" s="63">
        <f t="shared" si="3"/>
        <v>18586967.579999998</v>
      </c>
      <c r="K13" s="18"/>
      <c r="XFD13" s="14"/>
    </row>
    <row r="14" spans="2:11 16384:16384" x14ac:dyDescent="0.25">
      <c r="B14" s="10"/>
      <c r="C14" s="11" t="s">
        <v>50</v>
      </c>
      <c r="D14" s="482" t="s">
        <v>49</v>
      </c>
      <c r="E14" s="483"/>
      <c r="F14" s="64">
        <f>+'TOTAL FÁBRICAS'!J59</f>
        <v>4358469.023</v>
      </c>
      <c r="G14" s="64">
        <f>+'TOTAL FÁBRICAS'!K59</f>
        <v>4320990.1099999994</v>
      </c>
      <c r="H14" s="64">
        <f>+'TOTAL FÁBRICAS'!L59+204625.51</f>
        <v>5106524.8</v>
      </c>
      <c r="I14" s="64">
        <f>+'TOTAL FÁBRICAS'!M59+251607.78</f>
        <v>4413229.26</v>
      </c>
      <c r="J14" s="65">
        <f>SUM(F14:I14)</f>
        <v>18199213.192999996</v>
      </c>
      <c r="XFD14" s="20"/>
    </row>
    <row r="15" spans="2:11 16384:16384" ht="11.25" hidden="1" customHeight="1" x14ac:dyDescent="0.25">
      <c r="B15" s="10"/>
      <c r="C15" s="11"/>
      <c r="D15" s="11"/>
      <c r="E15" s="12">
        <v>400030</v>
      </c>
      <c r="F15" s="64"/>
      <c r="G15" s="64"/>
      <c r="H15" s="64"/>
      <c r="I15" s="64"/>
      <c r="J15" s="65">
        <f t="shared" ref="J15:J38" si="4">SUM(F15:I15)</f>
        <v>0</v>
      </c>
    </row>
    <row r="16" spans="2:11 16384:16384" ht="11.25" hidden="1" customHeight="1" outlineLevel="1" x14ac:dyDescent="0.25">
      <c r="B16" s="10"/>
      <c r="C16" s="11"/>
      <c r="D16" s="11"/>
      <c r="E16" s="12">
        <v>400056</v>
      </c>
      <c r="F16" s="64"/>
      <c r="G16" s="64"/>
      <c r="H16" s="64"/>
      <c r="I16" s="64"/>
      <c r="J16" s="65">
        <f t="shared" si="4"/>
        <v>0</v>
      </c>
    </row>
    <row r="17" spans="2:11 16384:16384" ht="11.25" hidden="1" customHeight="1" outlineLevel="1" x14ac:dyDescent="0.25">
      <c r="B17" s="10"/>
      <c r="C17" s="11"/>
      <c r="D17" s="11"/>
      <c r="E17" s="12">
        <v>400103</v>
      </c>
      <c r="F17" s="64"/>
      <c r="G17" s="64"/>
      <c r="H17" s="64"/>
      <c r="I17" s="64"/>
      <c r="J17" s="65">
        <f t="shared" si="4"/>
        <v>0</v>
      </c>
    </row>
    <row r="18" spans="2:11 16384:16384" ht="11.25" hidden="1" customHeight="1" outlineLevel="1" x14ac:dyDescent="0.25">
      <c r="B18" s="10"/>
      <c r="C18" s="11"/>
      <c r="D18" s="11"/>
      <c r="E18" s="12">
        <v>400102</v>
      </c>
      <c r="F18" s="64"/>
      <c r="G18" s="64"/>
      <c r="H18" s="64"/>
      <c r="I18" s="64"/>
      <c r="J18" s="65">
        <f t="shared" si="4"/>
        <v>0</v>
      </c>
    </row>
    <row r="19" spans="2:11 16384:16384" ht="11.25" hidden="1" customHeight="1" outlineLevel="1" x14ac:dyDescent="0.25">
      <c r="B19" s="10"/>
      <c r="C19" s="11"/>
      <c r="D19" s="11"/>
      <c r="E19" s="12">
        <v>400091</v>
      </c>
      <c r="F19" s="64"/>
      <c r="G19" s="64"/>
      <c r="H19" s="64"/>
      <c r="I19" s="64"/>
      <c r="J19" s="65">
        <f t="shared" si="4"/>
        <v>0</v>
      </c>
    </row>
    <row r="20" spans="2:11 16384:16384" outlineLevel="1" x14ac:dyDescent="0.25">
      <c r="B20" s="10"/>
      <c r="C20" s="11" t="s">
        <v>48</v>
      </c>
      <c r="D20" s="11" t="s">
        <v>47</v>
      </c>
      <c r="E20" s="12"/>
      <c r="F20" s="64">
        <f>+'TOTAL FÁBRICAS'!J57</f>
        <v>72752.876999999993</v>
      </c>
      <c r="G20" s="64">
        <f>+'TOTAL FÁBRICAS'!K57</f>
        <v>72709.300000000017</v>
      </c>
      <c r="H20" s="64">
        <f>+'TOTAL FÁBRICAS'!L57</f>
        <v>81708.78</v>
      </c>
      <c r="I20" s="64">
        <f>+'TOTAL FÁBRICAS'!M57</f>
        <v>81024.240000000005</v>
      </c>
      <c r="J20" s="65">
        <f t="shared" si="4"/>
        <v>308195.19700000004</v>
      </c>
    </row>
    <row r="21" spans="2:11 16384:16384" x14ac:dyDescent="0.25">
      <c r="B21" s="10"/>
      <c r="C21" s="11" t="s">
        <v>46</v>
      </c>
      <c r="D21" s="482" t="s">
        <v>45</v>
      </c>
      <c r="E21" s="483"/>
      <c r="F21" s="64">
        <f>+'TOTAL FÁBRICAS'!J65</f>
        <v>15326.7</v>
      </c>
      <c r="G21" s="64">
        <f>+'TOTAL FÁBRICAS'!K65</f>
        <v>15887.130000000001</v>
      </c>
      <c r="H21" s="64">
        <f>+'TOTAL FÁBRICAS'!L65</f>
        <v>23470.54</v>
      </c>
      <c r="I21" s="64">
        <f>+'TOTAL FÁBRICAS'!M65</f>
        <v>24874.82</v>
      </c>
      <c r="J21" s="65">
        <f t="shared" si="4"/>
        <v>79559.19</v>
      </c>
    </row>
    <row r="22" spans="2:11 16384:16384" s="22" customFormat="1" x14ac:dyDescent="0.25">
      <c r="B22" s="471" t="s">
        <v>44</v>
      </c>
      <c r="C22" s="484" t="s">
        <v>43</v>
      </c>
      <c r="D22" s="484"/>
      <c r="E22" s="485"/>
      <c r="F22" s="488">
        <f>+'TOTAL FÁBRICAS'!J68</f>
        <v>629570.16</v>
      </c>
      <c r="G22" s="488">
        <f>+'TOTAL FÁBRICAS'!K68</f>
        <v>663160.49</v>
      </c>
      <c r="H22" s="488">
        <f>+'TOTAL FÁBRICAS'!L68</f>
        <v>632881.17999999993</v>
      </c>
      <c r="I22" s="488">
        <f>+'TOTAL FÁBRICAS'!M68</f>
        <v>545250.58000000007</v>
      </c>
      <c r="J22" s="477">
        <f t="shared" si="4"/>
        <v>2470862.41</v>
      </c>
      <c r="K22" s="2"/>
      <c r="XFD22" s="21"/>
    </row>
    <row r="23" spans="2:11 16384:16384" s="22" customFormat="1" ht="15.75" customHeight="1" x14ac:dyDescent="0.25">
      <c r="B23" s="472"/>
      <c r="C23" s="486"/>
      <c r="D23" s="486"/>
      <c r="E23" s="487"/>
      <c r="F23" s="489"/>
      <c r="G23" s="489"/>
      <c r="H23" s="489"/>
      <c r="I23" s="489"/>
      <c r="J23" s="478">
        <f t="shared" si="4"/>
        <v>0</v>
      </c>
      <c r="K23" s="2"/>
      <c r="XFD23" s="21"/>
    </row>
    <row r="24" spans="2:11 16384:16384" s="22" customFormat="1" ht="15" customHeight="1" x14ac:dyDescent="0.25">
      <c r="B24" s="471" t="s">
        <v>42</v>
      </c>
      <c r="C24" s="473" t="s">
        <v>41</v>
      </c>
      <c r="D24" s="473"/>
      <c r="E24" s="474"/>
      <c r="F24" s="494">
        <f>+'TOTAL FÁBRICAS'!J78-F34</f>
        <v>479156.62</v>
      </c>
      <c r="G24" s="494">
        <f>+'TOTAL FÁBRICAS'!K78-G34</f>
        <v>319822.63000000006</v>
      </c>
      <c r="H24" s="494">
        <f>+'TOTAL FÁBRICAS'!L78-H34</f>
        <v>483945.83999999997</v>
      </c>
      <c r="I24" s="494">
        <f>+'TOTAL FÁBRICAS'!M78-I34</f>
        <v>396332.81</v>
      </c>
      <c r="J24" s="477">
        <f>SUM(F24:I24)</f>
        <v>1679257.9</v>
      </c>
      <c r="K24" s="2"/>
      <c r="XFD24" s="21"/>
    </row>
    <row r="25" spans="2:11 16384:16384" s="22" customFormat="1" x14ac:dyDescent="0.25">
      <c r="B25" s="472"/>
      <c r="C25" s="475"/>
      <c r="D25" s="475"/>
      <c r="E25" s="476"/>
      <c r="F25" s="495"/>
      <c r="G25" s="495"/>
      <c r="H25" s="495"/>
      <c r="I25" s="495"/>
      <c r="J25" s="478">
        <f t="shared" si="4"/>
        <v>0</v>
      </c>
      <c r="K25" s="2"/>
      <c r="XFD25" s="21"/>
    </row>
    <row r="26" spans="2:11 16384:16384" s="22" customFormat="1" x14ac:dyDescent="0.25">
      <c r="B26" s="471" t="s">
        <v>40</v>
      </c>
      <c r="C26" s="473" t="s">
        <v>39</v>
      </c>
      <c r="D26" s="473"/>
      <c r="E26" s="474"/>
      <c r="F26" s="492">
        <f>+'TOTAL FÁBRICAS'!J94</f>
        <v>71781.999999999971</v>
      </c>
      <c r="G26" s="492">
        <f>+'TOTAL FÁBRICAS'!K94</f>
        <v>203074.90999999997</v>
      </c>
      <c r="H26" s="492">
        <f>+'TOTAL FÁBRICAS'!L94</f>
        <v>659606.4</v>
      </c>
      <c r="I26" s="492">
        <f>+'TOTAL FÁBRICAS'!M94</f>
        <v>1155236.3499999999</v>
      </c>
      <c r="J26" s="477">
        <f t="shared" si="4"/>
        <v>2089699.6599999997</v>
      </c>
      <c r="K26" s="2"/>
      <c r="XFD26" s="21"/>
    </row>
    <row r="27" spans="2:11 16384:16384" s="22" customFormat="1" x14ac:dyDescent="0.25">
      <c r="B27" s="472"/>
      <c r="C27" s="475"/>
      <c r="D27" s="475"/>
      <c r="E27" s="476"/>
      <c r="F27" s="493"/>
      <c r="G27" s="493"/>
      <c r="H27" s="493"/>
      <c r="I27" s="493"/>
      <c r="J27" s="478">
        <f t="shared" si="4"/>
        <v>0</v>
      </c>
      <c r="K27" s="2"/>
      <c r="XFD27" s="21"/>
    </row>
    <row r="28" spans="2:11 16384:16384" s="22" customFormat="1" x14ac:dyDescent="0.25">
      <c r="B28" s="471" t="s">
        <v>38</v>
      </c>
      <c r="C28" s="473" t="s">
        <v>37</v>
      </c>
      <c r="D28" s="473"/>
      <c r="E28" s="474"/>
      <c r="F28" s="477">
        <f t="shared" ref="F28:I28" si="5">+SUM(F30:F33)</f>
        <v>1032634.1700000002</v>
      </c>
      <c r="G28" s="477">
        <f t="shared" si="5"/>
        <v>1095503.3999999999</v>
      </c>
      <c r="H28" s="477">
        <f t="shared" si="5"/>
        <v>1254702.98</v>
      </c>
      <c r="I28" s="477">
        <f t="shared" si="5"/>
        <v>910079.7</v>
      </c>
      <c r="J28" s="477">
        <f t="shared" ref="J28" si="6">+SUM(J30:J33)</f>
        <v>4292920.25</v>
      </c>
      <c r="K28" s="2"/>
      <c r="XFD28" s="21"/>
    </row>
    <row r="29" spans="2:11 16384:16384" s="22" customFormat="1" x14ac:dyDescent="0.25">
      <c r="B29" s="472"/>
      <c r="C29" s="475"/>
      <c r="D29" s="475"/>
      <c r="E29" s="476"/>
      <c r="F29" s="478"/>
      <c r="G29" s="478"/>
      <c r="H29" s="478"/>
      <c r="I29" s="478"/>
      <c r="J29" s="478"/>
      <c r="K29" s="2"/>
      <c r="XFD29" s="21"/>
    </row>
    <row r="30" spans="2:11 16384:16384" s="22" customFormat="1" ht="12.6" customHeight="1" x14ac:dyDescent="0.25">
      <c r="B30" s="23"/>
      <c r="C30" s="1" t="s">
        <v>36</v>
      </c>
      <c r="D30" s="479" t="s">
        <v>35</v>
      </c>
      <c r="E30" s="480"/>
      <c r="F30" s="66">
        <f>+'TOTAL FÁBRICAS'!J101</f>
        <v>55539.409999999996</v>
      </c>
      <c r="G30" s="66">
        <f>+'TOTAL FÁBRICAS'!K101</f>
        <v>31209.82</v>
      </c>
      <c r="H30" s="66">
        <f>+'TOTAL FÁBRICAS'!L101</f>
        <v>30959.599999999999</v>
      </c>
      <c r="I30" s="66">
        <f>+'TOTAL FÁBRICAS'!M101</f>
        <v>20609.599999999999</v>
      </c>
      <c r="J30" s="66">
        <f t="shared" si="4"/>
        <v>138318.43</v>
      </c>
      <c r="K30" s="2"/>
      <c r="XFD30" s="21"/>
    </row>
    <row r="31" spans="2:11 16384:16384" s="22" customFormat="1" ht="12.6" customHeight="1" x14ac:dyDescent="0.25">
      <c r="B31" s="23"/>
      <c r="C31" s="1" t="s">
        <v>34</v>
      </c>
      <c r="D31" s="479" t="s">
        <v>33</v>
      </c>
      <c r="E31" s="480"/>
      <c r="F31" s="66">
        <f>+'TOTAL FÁBRICAS'!J111+'TOTAL FÁBRICAS'!J120</f>
        <v>539611.07000000007</v>
      </c>
      <c r="G31" s="66">
        <f>+'TOTAL FÁBRICAS'!K111+'TOTAL FÁBRICAS'!K120</f>
        <v>714751.23</v>
      </c>
      <c r="H31" s="66">
        <f>+'TOTAL FÁBRICAS'!L111+'TOTAL FÁBRICAS'!L120</f>
        <v>761559.67999999993</v>
      </c>
      <c r="I31" s="66">
        <f>+'TOTAL FÁBRICAS'!M111+'TOTAL FÁBRICAS'!M120</f>
        <v>483830.64</v>
      </c>
      <c r="J31" s="66">
        <f t="shared" si="4"/>
        <v>2499752.62</v>
      </c>
      <c r="K31" s="2"/>
      <c r="XFD31" s="21"/>
    </row>
    <row r="32" spans="2:11 16384:16384" s="22" customFormat="1" ht="12.6" customHeight="1" x14ac:dyDescent="0.25">
      <c r="B32" s="23"/>
      <c r="C32" s="1" t="s">
        <v>32</v>
      </c>
      <c r="D32" s="479" t="s">
        <v>31</v>
      </c>
      <c r="E32" s="480"/>
      <c r="F32" s="66">
        <f>+'TOTAL FÁBRICAS'!J106</f>
        <v>330639.70000000007</v>
      </c>
      <c r="G32" s="66">
        <f>+'TOTAL FÁBRICAS'!K106</f>
        <v>147838.63</v>
      </c>
      <c r="H32" s="66">
        <f>+'TOTAL FÁBRICAS'!L106</f>
        <v>279630.88</v>
      </c>
      <c r="I32" s="66">
        <f>+'TOTAL FÁBRICAS'!M106</f>
        <v>250087</v>
      </c>
      <c r="J32" s="66">
        <f t="shared" si="4"/>
        <v>1008196.2100000001</v>
      </c>
      <c r="K32" s="2"/>
      <c r="XFD32" s="21"/>
    </row>
    <row r="33" spans="2:11 16384:16384" s="22" customFormat="1" ht="12.6" customHeight="1" x14ac:dyDescent="0.25">
      <c r="B33" s="10"/>
      <c r="C33" s="1" t="s">
        <v>30</v>
      </c>
      <c r="D33" s="24" t="s">
        <v>29</v>
      </c>
      <c r="E33" s="25"/>
      <c r="F33" s="64">
        <f>+'TOTAL FÁBRICAS'!J130</f>
        <v>106843.98999999998</v>
      </c>
      <c r="G33" s="64">
        <f>+'TOTAL FÁBRICAS'!K130</f>
        <v>201703.71999999994</v>
      </c>
      <c r="H33" s="64">
        <f>+'TOTAL FÁBRICAS'!L130</f>
        <v>182552.81999999998</v>
      </c>
      <c r="I33" s="64">
        <f>+'TOTAL FÁBRICAS'!M130</f>
        <v>155552.46</v>
      </c>
      <c r="J33" s="66">
        <f t="shared" si="4"/>
        <v>646652.98999999987</v>
      </c>
      <c r="K33" s="2"/>
      <c r="XFD33" s="21"/>
    </row>
    <row r="34" spans="2:11 16384:16384" s="22" customFormat="1" x14ac:dyDescent="0.25">
      <c r="B34" s="471" t="s">
        <v>28</v>
      </c>
      <c r="C34" s="473" t="s">
        <v>27</v>
      </c>
      <c r="D34" s="473"/>
      <c r="E34" s="474"/>
      <c r="F34" s="492">
        <f>+'TOTAL FÁBRICAS'!J90</f>
        <v>10121.450000000001</v>
      </c>
      <c r="G34" s="492">
        <f>+'TOTAL FÁBRICAS'!K90</f>
        <v>11937.240000000002</v>
      </c>
      <c r="H34" s="492">
        <f>+'TOTAL FÁBRICAS'!L90</f>
        <v>17117.290000000005</v>
      </c>
      <c r="I34" s="492">
        <f>+'TOTAL FÁBRICAS'!M90</f>
        <v>15856.830000000014</v>
      </c>
      <c r="J34" s="477">
        <f t="shared" si="4"/>
        <v>55032.810000000027</v>
      </c>
      <c r="K34" s="2"/>
      <c r="XFD34" s="21"/>
    </row>
    <row r="35" spans="2:11 16384:16384" s="22" customFormat="1" x14ac:dyDescent="0.25">
      <c r="B35" s="472"/>
      <c r="C35" s="475"/>
      <c r="D35" s="475"/>
      <c r="E35" s="476"/>
      <c r="F35" s="493"/>
      <c r="G35" s="493"/>
      <c r="H35" s="493"/>
      <c r="I35" s="493"/>
      <c r="J35" s="478">
        <f t="shared" si="4"/>
        <v>0</v>
      </c>
      <c r="K35" s="26"/>
      <c r="XFD35" s="21"/>
    </row>
    <row r="36" spans="2:11 16384:16384" s="22" customFormat="1" ht="11.25" customHeight="1" x14ac:dyDescent="0.25">
      <c r="B36" s="471" t="s">
        <v>26</v>
      </c>
      <c r="C36" s="473" t="s">
        <v>25</v>
      </c>
      <c r="D36" s="473"/>
      <c r="E36" s="474"/>
      <c r="F36" s="492">
        <f>+'TOTAL FÁBRICAS'!J149</f>
        <v>50072.81</v>
      </c>
      <c r="G36" s="492">
        <f>+'TOTAL FÁBRICAS'!K149</f>
        <v>12373.109999999997</v>
      </c>
      <c r="H36" s="492">
        <f>+'TOTAL FÁBRICAS'!L149</f>
        <v>0</v>
      </c>
      <c r="I36" s="492">
        <f>+'TOTAL FÁBRICAS'!M149</f>
        <v>0</v>
      </c>
      <c r="J36" s="477">
        <f t="shared" si="4"/>
        <v>62445.919999999998</v>
      </c>
      <c r="K36" s="2"/>
      <c r="XFD36" s="21"/>
    </row>
    <row r="37" spans="2:11 16384:16384" s="22" customFormat="1" x14ac:dyDescent="0.25">
      <c r="B37" s="472"/>
      <c r="C37" s="475"/>
      <c r="D37" s="475"/>
      <c r="E37" s="476"/>
      <c r="F37" s="493"/>
      <c r="G37" s="493"/>
      <c r="H37" s="493"/>
      <c r="I37" s="493"/>
      <c r="J37" s="478">
        <f t="shared" si="4"/>
        <v>0</v>
      </c>
      <c r="K37" s="26"/>
      <c r="XFD37" s="21"/>
    </row>
    <row r="38" spans="2:11 16384:16384" s="22" customFormat="1" ht="18.75" customHeight="1" x14ac:dyDescent="0.25">
      <c r="B38" s="27" t="s">
        <v>24</v>
      </c>
      <c r="C38" s="490" t="s">
        <v>23</v>
      </c>
      <c r="D38" s="490"/>
      <c r="E38" s="491"/>
      <c r="F38" s="67">
        <v>0</v>
      </c>
      <c r="G38" s="67">
        <v>0</v>
      </c>
      <c r="H38" s="67">
        <v>0</v>
      </c>
      <c r="I38" s="68">
        <v>0</v>
      </c>
      <c r="J38" s="67">
        <f t="shared" si="4"/>
        <v>0</v>
      </c>
      <c r="K38" s="2"/>
      <c r="XFD38" s="21"/>
    </row>
    <row r="39" spans="2:11 16384:16384" s="3" customFormat="1" x14ac:dyDescent="0.25">
      <c r="B39" s="28"/>
      <c r="C39" s="16"/>
      <c r="D39" s="16"/>
      <c r="E39" s="29"/>
      <c r="F39" s="17"/>
      <c r="G39" s="17"/>
      <c r="H39" s="17"/>
      <c r="I39" s="17"/>
      <c r="J39" s="17"/>
      <c r="K39" s="18"/>
      <c r="XFD39" s="2"/>
    </row>
    <row r="40" spans="2:11 16384:16384" s="3" customFormat="1" x14ac:dyDescent="0.25">
      <c r="B40" s="6" t="s">
        <v>22</v>
      </c>
      <c r="C40" s="7" t="s">
        <v>21</v>
      </c>
      <c r="D40" s="7"/>
      <c r="E40" s="8"/>
      <c r="F40" s="62">
        <f>F7-F12</f>
        <v>-2308290.6800000006</v>
      </c>
      <c r="G40" s="62">
        <f t="shared" ref="G40:J40" si="7">G7-G12</f>
        <v>-2429410.1599999992</v>
      </c>
      <c r="H40" s="62">
        <f t="shared" si="7"/>
        <v>-3979873.1599999992</v>
      </c>
      <c r="I40" s="62">
        <f t="shared" si="7"/>
        <v>-3306318.5999999996</v>
      </c>
      <c r="J40" s="62">
        <f t="shared" si="7"/>
        <v>-12023892.599999998</v>
      </c>
      <c r="K40" s="13"/>
      <c r="XFD40" s="2"/>
    </row>
    <row r="41" spans="2:11 16384:16384" s="22" customFormat="1" x14ac:dyDescent="0.25">
      <c r="B41" s="30"/>
      <c r="C41" s="31"/>
      <c r="D41" s="31"/>
      <c r="E41" s="32"/>
      <c r="F41" s="33"/>
      <c r="G41" s="33"/>
      <c r="H41" s="33"/>
      <c r="I41" s="33"/>
      <c r="J41" s="33"/>
      <c r="K41" s="34"/>
      <c r="XFD41" s="21"/>
    </row>
    <row r="42" spans="2:11 16384:16384" s="3" customFormat="1" x14ac:dyDescent="0.25">
      <c r="B42" s="6" t="s">
        <v>20</v>
      </c>
      <c r="C42" s="7"/>
      <c r="D42" s="7"/>
      <c r="E42" s="8"/>
      <c r="F42" s="62">
        <f>SUM(F43:F45)</f>
        <v>11562453.390000001</v>
      </c>
      <c r="G42" s="62">
        <f t="shared" ref="G42:J42" si="8">SUM(G43:G45)</f>
        <v>9254162.7000000011</v>
      </c>
      <c r="H42" s="62">
        <f t="shared" si="8"/>
        <v>6824752.54</v>
      </c>
      <c r="I42" s="62">
        <f t="shared" si="8"/>
        <v>2835988.0200000005</v>
      </c>
      <c r="J42" s="62">
        <f t="shared" si="8"/>
        <v>11562453.390000001</v>
      </c>
      <c r="K42" s="13"/>
      <c r="XFD42" s="2"/>
    </row>
    <row r="43" spans="2:11 16384:16384" ht="11.25" hidden="1" customHeight="1" x14ac:dyDescent="0.25">
      <c r="B43" s="10"/>
      <c r="C43" s="11" t="s">
        <v>6</v>
      </c>
      <c r="D43" s="11"/>
      <c r="E43" s="12"/>
      <c r="F43" s="65">
        <f>+BAL_MAI!C160</f>
        <v>3865822.9</v>
      </c>
      <c r="G43" s="65">
        <f>+BAL_JUN!C160</f>
        <v>1433273.86</v>
      </c>
      <c r="H43" s="65">
        <f>+BAL_JUN!F160</f>
        <v>-1118853.75</v>
      </c>
      <c r="I43" s="65">
        <f>+BAL_AGO!D158</f>
        <v>-5107618.2699999996</v>
      </c>
      <c r="J43" s="65">
        <f>F43</f>
        <v>3865822.9</v>
      </c>
      <c r="K43" s="2" t="s">
        <v>19</v>
      </c>
    </row>
    <row r="44" spans="2:11 16384:16384" ht="11.25" hidden="1" customHeight="1" x14ac:dyDescent="0.25">
      <c r="B44" s="10"/>
      <c r="C44" s="11" t="s">
        <v>5</v>
      </c>
      <c r="D44" s="11"/>
      <c r="E44" s="12"/>
      <c r="F44" s="65">
        <f>+BAL_MAI!C161</f>
        <v>4050023.03</v>
      </c>
      <c r="G44" s="65">
        <f>+BAL_JUN!C161</f>
        <v>4093671.45</v>
      </c>
      <c r="H44" s="65">
        <f>+BAL_JUL!D166</f>
        <v>4136292.64</v>
      </c>
      <c r="I44" s="65">
        <f>+BAL_AGO!D159</f>
        <v>4136292.64</v>
      </c>
      <c r="J44" s="65">
        <f t="shared" ref="J44:J45" si="9">F44</f>
        <v>4050023.03</v>
      </c>
      <c r="K44" s="2" t="s">
        <v>19</v>
      </c>
    </row>
    <row r="45" spans="2:11 16384:16384" ht="11.25" hidden="1" customHeight="1" x14ac:dyDescent="0.25">
      <c r="B45" s="10"/>
      <c r="C45" s="11" t="s">
        <v>4</v>
      </c>
      <c r="D45" s="11"/>
      <c r="E45" s="12"/>
      <c r="F45" s="65">
        <f>+BAL_MAI!C163</f>
        <v>3646607.46</v>
      </c>
      <c r="G45" s="65">
        <f>+BAL_JUN!C163</f>
        <v>3727217.39</v>
      </c>
      <c r="H45" s="65">
        <f>+BAL_JUL!D167</f>
        <v>3807313.65</v>
      </c>
      <c r="I45" s="65">
        <f>+BAL_AGO!D160</f>
        <v>3807313.65</v>
      </c>
      <c r="J45" s="65">
        <f t="shared" si="9"/>
        <v>3646607.46</v>
      </c>
      <c r="K45" s="2" t="s">
        <v>19</v>
      </c>
    </row>
    <row r="46" spans="2:11 16384:16384" s="35" customFormat="1" x14ac:dyDescent="0.25">
      <c r="F46" s="36"/>
      <c r="G46" s="36"/>
      <c r="H46" s="36"/>
      <c r="I46" s="36"/>
      <c r="J46" s="36"/>
      <c r="K46" s="37"/>
    </row>
    <row r="47" spans="2:11 16384:16384" s="3" customFormat="1" x14ac:dyDescent="0.25">
      <c r="B47" s="6" t="s">
        <v>18</v>
      </c>
      <c r="C47" s="7"/>
      <c r="D47" s="7"/>
      <c r="E47" s="8"/>
      <c r="F47" s="62">
        <f>+F42+F40</f>
        <v>9254162.7100000009</v>
      </c>
      <c r="G47" s="62">
        <f t="shared" ref="G47:J47" si="10">+G42+G40</f>
        <v>6824752.5400000019</v>
      </c>
      <c r="H47" s="62">
        <f t="shared" si="10"/>
        <v>2844879.3800000008</v>
      </c>
      <c r="I47" s="62">
        <f t="shared" si="10"/>
        <v>-470330.57999999914</v>
      </c>
      <c r="J47" s="62">
        <f t="shared" si="10"/>
        <v>-461439.20999999717</v>
      </c>
      <c r="K47" s="13"/>
      <c r="XFD47" s="2"/>
    </row>
    <row r="48" spans="2:11 16384:16384" s="35" customFormat="1" hidden="1" x14ac:dyDescent="0.25">
      <c r="B48" s="10"/>
      <c r="C48" s="11" t="s">
        <v>17</v>
      </c>
      <c r="D48" s="11"/>
      <c r="E48" s="12"/>
      <c r="F48" s="19"/>
      <c r="G48" s="19"/>
      <c r="H48" s="19"/>
      <c r="I48" s="19"/>
      <c r="J48" s="19"/>
      <c r="K48" s="38"/>
    </row>
    <row r="49" spans="2:11 16384:16384" s="35" customFormat="1" hidden="1" x14ac:dyDescent="0.25">
      <c r="B49" s="10"/>
      <c r="C49" s="11" t="s">
        <v>16</v>
      </c>
      <c r="D49" s="11"/>
      <c r="E49" s="12"/>
      <c r="F49" s="19"/>
      <c r="G49" s="19"/>
      <c r="H49" s="19"/>
      <c r="I49" s="19"/>
      <c r="J49" s="19"/>
      <c r="K49" s="38"/>
    </row>
    <row r="50" spans="2:11 16384:16384" s="35" customFormat="1" hidden="1" x14ac:dyDescent="0.25">
      <c r="B50" s="10"/>
      <c r="C50" s="11" t="s">
        <v>15</v>
      </c>
      <c r="D50" s="11"/>
      <c r="E50" s="12"/>
      <c r="F50" s="19"/>
      <c r="G50" s="19"/>
      <c r="H50" s="19"/>
      <c r="I50" s="19"/>
      <c r="J50" s="19"/>
      <c r="K50" s="38"/>
    </row>
    <row r="51" spans="2:11 16384:16384" s="3" customFormat="1" hidden="1" x14ac:dyDescent="0.25">
      <c r="B51" s="6"/>
      <c r="C51" s="7" t="s">
        <v>14</v>
      </c>
      <c r="D51" s="7"/>
      <c r="E51" s="8"/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13"/>
      <c r="XFD51" s="2"/>
    </row>
    <row r="52" spans="2:11 16384:16384" s="35" customFormat="1" x14ac:dyDescent="0.25">
      <c r="E52" s="38"/>
      <c r="F52" s="39"/>
      <c r="G52" s="39"/>
      <c r="H52" s="39"/>
      <c r="I52" s="39"/>
      <c r="J52" s="36"/>
      <c r="K52" s="38"/>
    </row>
    <row r="53" spans="2:11 16384:16384" s="3" customFormat="1" x14ac:dyDescent="0.25">
      <c r="B53" s="6" t="s">
        <v>13</v>
      </c>
      <c r="C53" s="7" t="s">
        <v>12</v>
      </c>
      <c r="D53" s="7"/>
      <c r="E53" s="8"/>
      <c r="F53" s="62">
        <f>SUM(F54:F55)</f>
        <v>317671.43999999994</v>
      </c>
      <c r="G53" s="62">
        <f t="shared" ref="G53:J53" si="11">SUM(G54:G55)</f>
        <v>-276048.81000000052</v>
      </c>
      <c r="H53" s="62">
        <f t="shared" si="11"/>
        <v>1504370.1600000001</v>
      </c>
      <c r="I53" s="62">
        <f t="shared" si="11"/>
        <v>463746.27999999933</v>
      </c>
      <c r="J53" s="62">
        <f t="shared" si="11"/>
        <v>2009739.0699999989</v>
      </c>
      <c r="K53" s="40"/>
    </row>
    <row r="54" spans="2:11 16384:16384" x14ac:dyDescent="0.25">
      <c r="B54" s="10"/>
      <c r="C54" s="11" t="s">
        <v>11</v>
      </c>
      <c r="D54" s="11"/>
      <c r="E54" s="12"/>
      <c r="F54" s="69">
        <f>BAL_MAI!I11</f>
        <v>143653.43000000014</v>
      </c>
      <c r="G54" s="69">
        <f>+BAL_JUN!I11</f>
        <v>-425280.86000000127</v>
      </c>
      <c r="H54" s="69">
        <f>+BAL_JUL!J5</f>
        <v>311871.47000000067</v>
      </c>
      <c r="I54" s="69">
        <f>+BAL_AGO!J5</f>
        <v>-14169.200000001118</v>
      </c>
      <c r="J54" s="65">
        <f t="shared" ref="J54:J55" si="12">SUM(F54:I54)</f>
        <v>16074.839999998454</v>
      </c>
      <c r="K54" s="26"/>
    </row>
    <row r="55" spans="2:11 16384:16384" x14ac:dyDescent="0.25">
      <c r="B55" s="10"/>
      <c r="C55" s="11" t="s">
        <v>10</v>
      </c>
      <c r="D55" s="11"/>
      <c r="E55" s="12"/>
      <c r="F55" s="69">
        <f>-BAL_MAI!H113</f>
        <v>174018.00999999978</v>
      </c>
      <c r="G55" s="69">
        <f>-BAL_JUN!H113</f>
        <v>149232.05000000075</v>
      </c>
      <c r="H55" s="69">
        <f>-BAL_JUL!I106</f>
        <v>1192498.6899999995</v>
      </c>
      <c r="I55" s="69">
        <f>-BAL_AGO!I102</f>
        <v>477915.48000000045</v>
      </c>
      <c r="J55" s="65">
        <f t="shared" si="12"/>
        <v>1993664.2300000004</v>
      </c>
      <c r="K55" s="26"/>
    </row>
    <row r="56" spans="2:11 16384:16384" s="35" customFormat="1" x14ac:dyDescent="0.25">
      <c r="F56" s="41"/>
      <c r="G56" s="36"/>
      <c r="H56" s="39"/>
      <c r="I56" s="36"/>
      <c r="J56" s="42"/>
    </row>
    <row r="57" spans="2:11 16384:16384" x14ac:dyDescent="0.25">
      <c r="B57" s="6" t="s">
        <v>9</v>
      </c>
      <c r="C57" s="7" t="s">
        <v>8</v>
      </c>
      <c r="D57" s="7"/>
      <c r="E57" s="8"/>
      <c r="F57" s="62">
        <f>+F40+F53</f>
        <v>-1990619.2400000007</v>
      </c>
      <c r="G57" s="62">
        <f>+G40+G53</f>
        <v>-2705458.9699999997</v>
      </c>
      <c r="H57" s="62">
        <f t="shared" ref="H57:J57" si="13">+H40+H53</f>
        <v>-2475502.9999999991</v>
      </c>
      <c r="I57" s="62">
        <f t="shared" si="13"/>
        <v>-2842572.3200000003</v>
      </c>
      <c r="J57" s="62">
        <f t="shared" si="13"/>
        <v>-10014153.529999999</v>
      </c>
      <c r="K57" s="20"/>
    </row>
    <row r="58" spans="2:11 16384:16384" s="35" customFormat="1" x14ac:dyDescent="0.25">
      <c r="F58" s="41"/>
      <c r="G58" s="36"/>
      <c r="H58" s="39"/>
      <c r="I58" s="36"/>
      <c r="J58" s="42"/>
    </row>
    <row r="59" spans="2:11 16384:16384" s="3" customFormat="1" x14ac:dyDescent="0.25">
      <c r="B59" s="6" t="s">
        <v>7</v>
      </c>
      <c r="C59" s="7"/>
      <c r="D59" s="7"/>
      <c r="E59" s="8"/>
      <c r="F59" s="62">
        <f>SUM(F60:F63)</f>
        <v>18530866.16</v>
      </c>
      <c r="G59" s="62">
        <f t="shared" ref="G59:J59" si="14">SUM(G60:G63)</f>
        <v>16540246.91</v>
      </c>
      <c r="H59" s="62">
        <f t="shared" si="14"/>
        <v>13834787.940000001</v>
      </c>
      <c r="I59" s="62">
        <f t="shared" si="14"/>
        <v>11359284.939999999</v>
      </c>
      <c r="J59" s="62">
        <f t="shared" si="14"/>
        <v>18530866.16</v>
      </c>
      <c r="K59" s="40"/>
    </row>
    <row r="60" spans="2:11 16384:16384" x14ac:dyDescent="0.25">
      <c r="B60" s="10"/>
      <c r="C60" s="11" t="s">
        <v>6</v>
      </c>
      <c r="D60" s="11"/>
      <c r="E60" s="12"/>
      <c r="F60" s="69">
        <f>+BAL_MAI!C14+BAL_MAI!C31</f>
        <v>10834235.67</v>
      </c>
      <c r="G60" s="69">
        <f>+BAL_JUN!C14+BAL_JUN!C31</f>
        <v>8719358.0700000003</v>
      </c>
      <c r="H60" s="69">
        <f>+BAL_JUL!D8+BAL_JUL!D25</f>
        <v>5891181.6500000004</v>
      </c>
      <c r="I60" s="69">
        <f>+BAL_AGO!D8+BAL_AGO!D24</f>
        <v>3278139.01</v>
      </c>
      <c r="J60" s="65">
        <f>+F60</f>
        <v>10834235.67</v>
      </c>
    </row>
    <row r="61" spans="2:11 16384:16384" x14ac:dyDescent="0.25">
      <c r="B61" s="10"/>
      <c r="C61" s="11" t="s">
        <v>5</v>
      </c>
      <c r="D61" s="11"/>
      <c r="E61" s="12"/>
      <c r="F61" s="69">
        <f>+BAL_MAI!C32</f>
        <v>4050023.03</v>
      </c>
      <c r="G61" s="69">
        <f>+BAL_JUN!C32</f>
        <v>4093671.45</v>
      </c>
      <c r="H61" s="69">
        <f>+BAL_JUL!D26</f>
        <v>4136292.64</v>
      </c>
      <c r="I61" s="69">
        <f>+BAL_AGO!D25</f>
        <v>4186375.86</v>
      </c>
      <c r="J61" s="65">
        <f t="shared" ref="J61:J62" si="15">+F61</f>
        <v>4050023.03</v>
      </c>
    </row>
    <row r="62" spans="2:11 16384:16384" x14ac:dyDescent="0.25">
      <c r="B62" s="10"/>
      <c r="C62" s="11" t="s">
        <v>4</v>
      </c>
      <c r="D62" s="11"/>
      <c r="E62" s="12"/>
      <c r="F62" s="69">
        <f>+BAL_MAI!C33</f>
        <v>3646607.46</v>
      </c>
      <c r="G62" s="69">
        <f>+BAL_JUN!C33</f>
        <v>3727217.39</v>
      </c>
      <c r="H62" s="69">
        <f>+BAL_JUL!D27</f>
        <v>3807313.65</v>
      </c>
      <c r="I62" s="69">
        <f>+BAL_AGO!D26</f>
        <v>3894770.07</v>
      </c>
      <c r="J62" s="65">
        <f t="shared" si="15"/>
        <v>3646607.46</v>
      </c>
    </row>
    <row r="63" spans="2:11 16384:16384" x14ac:dyDescent="0.25">
      <c r="B63" s="10"/>
      <c r="C63" s="11" t="s">
        <v>3</v>
      </c>
      <c r="D63" s="11"/>
      <c r="E63" s="12"/>
      <c r="F63" s="69">
        <v>0</v>
      </c>
      <c r="G63" s="69">
        <v>0</v>
      </c>
      <c r="H63" s="69">
        <v>0</v>
      </c>
      <c r="I63" s="69"/>
      <c r="J63" s="65">
        <v>0</v>
      </c>
    </row>
    <row r="64" spans="2:11 16384:16384" x14ac:dyDescent="0.25">
      <c r="B64" s="10"/>
      <c r="C64" s="11"/>
      <c r="D64" s="11"/>
      <c r="E64" s="12"/>
      <c r="F64" s="65"/>
      <c r="G64" s="65"/>
      <c r="H64" s="65"/>
      <c r="I64" s="65"/>
      <c r="J64" s="65">
        <v>0</v>
      </c>
    </row>
    <row r="65" spans="2:11" x14ac:dyDescent="0.25">
      <c r="B65" s="6" t="s">
        <v>2</v>
      </c>
      <c r="C65" s="7" t="s">
        <v>1</v>
      </c>
      <c r="D65" s="7"/>
      <c r="E65" s="8"/>
      <c r="F65" s="62">
        <f>+F57+F59</f>
        <v>16540246.92</v>
      </c>
      <c r="G65" s="62">
        <f>+G57+G59</f>
        <v>13834787.940000001</v>
      </c>
      <c r="H65" s="62">
        <f t="shared" ref="H65:I65" si="16">+H57+H59</f>
        <v>11359284.940000001</v>
      </c>
      <c r="I65" s="62">
        <f t="shared" si="16"/>
        <v>8516712.6199999992</v>
      </c>
      <c r="J65" s="62">
        <f>+J57+J59</f>
        <v>8516712.6300000008</v>
      </c>
      <c r="K65" s="20"/>
    </row>
    <row r="66" spans="2:11" s="35" customFormat="1" x14ac:dyDescent="0.25">
      <c r="F66" s="45"/>
      <c r="G66" s="45"/>
      <c r="H66" s="45"/>
      <c r="I66" s="45"/>
      <c r="J66" s="45"/>
    </row>
    <row r="67" spans="2:11" s="35" customFormat="1" x14ac:dyDescent="0.25">
      <c r="F67" s="43"/>
      <c r="G67" s="44"/>
      <c r="H67" s="45"/>
      <c r="I67" s="44"/>
      <c r="J67" s="45"/>
    </row>
    <row r="68" spans="2:11" s="35" customFormat="1" ht="12.75" x14ac:dyDescent="0.2">
      <c r="B68" s="470">
        <f ca="1">TODAY()</f>
        <v>45918</v>
      </c>
      <c r="C68" s="470"/>
      <c r="D68" s="470"/>
      <c r="E68" s="470"/>
      <c r="F68" s="470"/>
      <c r="G68" s="470"/>
      <c r="H68" s="470"/>
      <c r="I68" s="470"/>
      <c r="J68" s="470"/>
    </row>
    <row r="69" spans="2:11" ht="15" customHeight="1" x14ac:dyDescent="0.25"/>
    <row r="70" spans="2:11" ht="15" customHeight="1" x14ac:dyDescent="0.25"/>
    <row r="71" spans="2:11" ht="15" customHeight="1" x14ac:dyDescent="0.25">
      <c r="E71" s="46" t="s">
        <v>63</v>
      </c>
      <c r="G71" s="469" t="s">
        <v>961</v>
      </c>
      <c r="H71" s="469"/>
      <c r="I71" s="469"/>
    </row>
    <row r="72" spans="2:11" ht="15" customHeight="1" x14ac:dyDescent="0.25">
      <c r="E72" s="46" t="s">
        <v>62</v>
      </c>
      <c r="G72" s="469" t="s">
        <v>962</v>
      </c>
      <c r="H72" s="469"/>
      <c r="I72" s="469"/>
    </row>
    <row r="73" spans="2:11" ht="15" customHeight="1" x14ac:dyDescent="0.25">
      <c r="E73" s="269" t="s">
        <v>964</v>
      </c>
      <c r="G73" s="469" t="s">
        <v>963</v>
      </c>
      <c r="H73" s="469"/>
      <c r="I73" s="469"/>
    </row>
    <row r="74" spans="2:11" ht="12.75" x14ac:dyDescent="0.25">
      <c r="E74" s="268"/>
      <c r="G74" s="469" t="s">
        <v>0</v>
      </c>
      <c r="H74" s="469"/>
      <c r="I74" s="469"/>
    </row>
    <row r="75" spans="2:11" ht="11.25" hidden="1" customHeight="1" x14ac:dyDescent="0.25"/>
    <row r="81" x14ac:dyDescent="0.25"/>
    <row r="97" spans="6:10" x14ac:dyDescent="0.25"/>
    <row r="98" spans="6:10" x14ac:dyDescent="0.25"/>
    <row r="99" spans="6:10" hidden="1" x14ac:dyDescent="0.25">
      <c r="F99" s="43"/>
      <c r="G99" s="43"/>
      <c r="H99" s="43"/>
      <c r="I99" s="43"/>
      <c r="J99" s="43"/>
    </row>
    <row r="100" spans="6:10" hidden="1" x14ac:dyDescent="0.25">
      <c r="F100" s="43"/>
      <c r="G100" s="43"/>
      <c r="H100" s="43"/>
      <c r="I100" s="43"/>
      <c r="J100" s="43"/>
    </row>
    <row r="101" spans="6:10" hidden="1" x14ac:dyDescent="0.25">
      <c r="F101" s="43"/>
      <c r="G101" s="43"/>
      <c r="H101" s="43"/>
      <c r="I101" s="43"/>
      <c r="J101" s="47"/>
    </row>
    <row r="102" spans="6:10" hidden="1" x14ac:dyDescent="0.25">
      <c r="F102" s="43"/>
      <c r="G102" s="43"/>
      <c r="H102" s="43"/>
      <c r="I102" s="43"/>
      <c r="J102" s="48"/>
    </row>
    <row r="103" spans="6:10" hidden="1" x14ac:dyDescent="0.25">
      <c r="F103" s="43"/>
      <c r="G103" s="43"/>
      <c r="H103" s="43"/>
      <c r="I103" s="43"/>
      <c r="J103" s="48"/>
    </row>
    <row r="104" spans="6:10" hidden="1" x14ac:dyDescent="0.25">
      <c r="F104" s="43"/>
      <c r="G104" s="43"/>
      <c r="H104" s="43"/>
      <c r="I104" s="43"/>
      <c r="J104" s="37"/>
    </row>
    <row r="105" spans="6:10" x14ac:dyDescent="0.25"/>
    <row r="106" spans="6:10" x14ac:dyDescent="0.25"/>
    <row r="107" spans="6:10" x14ac:dyDescent="0.25"/>
    <row r="108" spans="6:10" x14ac:dyDescent="0.25"/>
    <row r="109" spans="6:10" x14ac:dyDescent="0.25"/>
    <row r="110" spans="6:10" x14ac:dyDescent="0.25"/>
    <row r="111" spans="6:10" x14ac:dyDescent="0.25"/>
    <row r="112" spans="6:10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</sheetData>
  <mergeCells count="55">
    <mergeCell ref="G22:G23"/>
    <mergeCell ref="G24:G25"/>
    <mergeCell ref="G34:G35"/>
    <mergeCell ref="G36:G37"/>
    <mergeCell ref="H24:H25"/>
    <mergeCell ref="G26:G27"/>
    <mergeCell ref="H26:H27"/>
    <mergeCell ref="C38:E38"/>
    <mergeCell ref="J34:J35"/>
    <mergeCell ref="J36:J37"/>
    <mergeCell ref="B36:B37"/>
    <mergeCell ref="C36:E37"/>
    <mergeCell ref="H34:H35"/>
    <mergeCell ref="I34:I35"/>
    <mergeCell ref="H36:H37"/>
    <mergeCell ref="I36:I37"/>
    <mergeCell ref="F34:F35"/>
    <mergeCell ref="F36:F37"/>
    <mergeCell ref="D31:E31"/>
    <mergeCell ref="D32:E32"/>
    <mergeCell ref="B34:B35"/>
    <mergeCell ref="C34:E35"/>
    <mergeCell ref="B2:J2"/>
    <mergeCell ref="B3:J3"/>
    <mergeCell ref="D14:E14"/>
    <mergeCell ref="D21:E21"/>
    <mergeCell ref="B22:B23"/>
    <mergeCell ref="C22:E23"/>
    <mergeCell ref="J22:J23"/>
    <mergeCell ref="F22:F23"/>
    <mergeCell ref="H22:H23"/>
    <mergeCell ref="I22:I23"/>
    <mergeCell ref="H28:H29"/>
    <mergeCell ref="D30:E30"/>
    <mergeCell ref="B24:B25"/>
    <mergeCell ref="C24:E25"/>
    <mergeCell ref="J26:J27"/>
    <mergeCell ref="J24:J25"/>
    <mergeCell ref="I28:I29"/>
    <mergeCell ref="J28:J29"/>
    <mergeCell ref="B26:B27"/>
    <mergeCell ref="C26:E27"/>
    <mergeCell ref="B28:B29"/>
    <mergeCell ref="C28:E29"/>
    <mergeCell ref="F28:F29"/>
    <mergeCell ref="G28:G29"/>
    <mergeCell ref="F26:F27"/>
    <mergeCell ref="F24:F25"/>
    <mergeCell ref="I24:I25"/>
    <mergeCell ref="I26:I27"/>
    <mergeCell ref="G73:I73"/>
    <mergeCell ref="B68:J68"/>
    <mergeCell ref="G71:I71"/>
    <mergeCell ref="G72:I72"/>
    <mergeCell ref="G74:I74"/>
  </mergeCells>
  <printOptions horizontalCentered="1"/>
  <pageMargins left="0" right="0" top="0.19685039370078741" bottom="0.39370078740157483" header="0.31496062992125984" footer="0.31496062992125984"/>
  <pageSetup paperSize="9" scale="75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18EFC-D1FF-4596-978B-B6A79E23E99A}">
  <dimension ref="A1:I334"/>
  <sheetViews>
    <sheetView workbookViewId="0">
      <selection activeCell="I92" sqref="I92"/>
    </sheetView>
  </sheetViews>
  <sheetFormatPr defaultRowHeight="15" x14ac:dyDescent="0.25"/>
  <cols>
    <col min="1" max="1" width="19.7109375" bestFit="1" customWidth="1"/>
    <col min="2" max="2" width="46.7109375" customWidth="1"/>
    <col min="3" max="3" width="16.42578125" bestFit="1" customWidth="1"/>
    <col min="4" max="5" width="11.85546875" bestFit="1" customWidth="1"/>
    <col min="6" max="6" width="13.140625" bestFit="1" customWidth="1"/>
    <col min="8" max="9" width="11" bestFit="1" customWidth="1"/>
  </cols>
  <sheetData>
    <row r="1" spans="1:9" x14ac:dyDescent="0.25">
      <c r="A1" s="259" t="s">
        <v>64</v>
      </c>
      <c r="B1" s="260" t="s">
        <v>65</v>
      </c>
    </row>
    <row r="2" spans="1:9" x14ac:dyDescent="0.25">
      <c r="A2" s="259" t="s">
        <v>66</v>
      </c>
      <c r="B2" s="260" t="s">
        <v>67</v>
      </c>
    </row>
    <row r="4" spans="1:9" x14ac:dyDescent="0.25">
      <c r="A4" s="525" t="s">
        <v>68</v>
      </c>
      <c r="B4" s="525"/>
      <c r="C4" s="525"/>
      <c r="D4" s="525"/>
      <c r="E4" s="525"/>
      <c r="F4" s="525"/>
    </row>
    <row r="5" spans="1:9" x14ac:dyDescent="0.25">
      <c r="A5" s="526" t="s">
        <v>946</v>
      </c>
      <c r="B5" s="526"/>
      <c r="C5" s="526"/>
      <c r="D5" s="526"/>
      <c r="E5" s="526"/>
      <c r="F5" s="526"/>
    </row>
    <row r="6" spans="1:9" x14ac:dyDescent="0.25">
      <c r="A6" s="526" t="s">
        <v>69</v>
      </c>
      <c r="B6" s="526"/>
      <c r="C6" s="526"/>
      <c r="D6" s="526"/>
      <c r="E6" s="526"/>
      <c r="F6" s="526"/>
    </row>
    <row r="9" spans="1:9" x14ac:dyDescent="0.25">
      <c r="A9" s="261" t="s">
        <v>70</v>
      </c>
      <c r="B9" s="261" t="s">
        <v>71</v>
      </c>
      <c r="C9" s="261" t="s">
        <v>72</v>
      </c>
      <c r="D9" s="261" t="s">
        <v>73</v>
      </c>
      <c r="E9" s="261" t="s">
        <v>74</v>
      </c>
      <c r="F9" s="261" t="s">
        <v>75</v>
      </c>
      <c r="G9" s="261"/>
      <c r="H9" s="261"/>
    </row>
    <row r="10" spans="1:9" x14ac:dyDescent="0.25">
      <c r="A10" s="262" t="s">
        <v>76</v>
      </c>
      <c r="B10" s="263" t="s">
        <v>77</v>
      </c>
      <c r="C10" s="264">
        <v>41915848.079999998</v>
      </c>
      <c r="D10" s="264">
        <v>13520155.52</v>
      </c>
      <c r="E10" s="264">
        <v>16338474.18</v>
      </c>
      <c r="F10" s="264">
        <v>39097529.420000002</v>
      </c>
      <c r="G10" s="264"/>
      <c r="H10" s="263"/>
      <c r="I10" s="263"/>
    </row>
    <row r="11" spans="1:9" x14ac:dyDescent="0.25">
      <c r="A11" s="262" t="s">
        <v>78</v>
      </c>
      <c r="B11" s="263" t="s">
        <v>79</v>
      </c>
      <c r="C11" s="264">
        <v>21237793.02</v>
      </c>
      <c r="D11" s="264">
        <v>13470875.890000001</v>
      </c>
      <c r="E11" s="264">
        <v>15843343.890000001</v>
      </c>
      <c r="F11" s="264">
        <v>18865325.02</v>
      </c>
      <c r="G11" s="264"/>
      <c r="H11" s="267">
        <f>C11-F11</f>
        <v>2372468</v>
      </c>
      <c r="I11" s="264">
        <f>+H11-H12</f>
        <v>-151322.96000000089</v>
      </c>
    </row>
    <row r="12" spans="1:9" x14ac:dyDescent="0.25">
      <c r="A12" s="262" t="s">
        <v>80</v>
      </c>
      <c r="B12" s="263" t="s">
        <v>81</v>
      </c>
      <c r="C12" s="264">
        <v>21054657.120000001</v>
      </c>
      <c r="D12" s="264">
        <v>12743591.43</v>
      </c>
      <c r="E12" s="264">
        <v>15267382.390000001</v>
      </c>
      <c r="F12" s="264">
        <v>18530866.16</v>
      </c>
      <c r="G12" s="264"/>
      <c r="H12" s="267">
        <f t="shared" ref="H12:H13" si="0">C12-F12</f>
        <v>2523790.9600000009</v>
      </c>
      <c r="I12" s="263"/>
    </row>
    <row r="13" spans="1:9" x14ac:dyDescent="0.25">
      <c r="A13" s="262" t="s">
        <v>82</v>
      </c>
      <c r="B13" s="263" t="s">
        <v>81</v>
      </c>
      <c r="C13" s="264">
        <v>21054657.120000001</v>
      </c>
      <c r="D13" s="264">
        <v>12743591.43</v>
      </c>
      <c r="E13" s="264">
        <v>15267382.390000001</v>
      </c>
      <c r="F13" s="264">
        <v>18530866.16</v>
      </c>
      <c r="G13" s="264"/>
      <c r="H13" s="267">
        <f t="shared" si="0"/>
        <v>2523790.9600000009</v>
      </c>
      <c r="I13" s="263"/>
    </row>
    <row r="14" spans="1:9" x14ac:dyDescent="0.25">
      <c r="A14" s="262" t="s">
        <v>83</v>
      </c>
      <c r="B14" s="263" t="s">
        <v>84</v>
      </c>
      <c r="C14" s="264">
        <v>16847.53</v>
      </c>
      <c r="D14" s="264">
        <v>23611.8</v>
      </c>
      <c r="E14" s="264">
        <v>14959.33</v>
      </c>
      <c r="F14" s="264">
        <v>25500</v>
      </c>
      <c r="G14" s="264"/>
      <c r="H14" s="263"/>
      <c r="I14" s="263"/>
    </row>
    <row r="15" spans="1:9" x14ac:dyDescent="0.25">
      <c r="A15" s="265" t="s">
        <v>89</v>
      </c>
      <c r="B15" s="260" t="s">
        <v>90</v>
      </c>
      <c r="C15" s="266">
        <v>2000</v>
      </c>
      <c r="D15" s="266">
        <v>1243.8</v>
      </c>
      <c r="E15" s="266">
        <v>1243.8</v>
      </c>
      <c r="F15" s="266">
        <v>2000</v>
      </c>
      <c r="G15" s="266"/>
      <c r="H15" s="260"/>
      <c r="I15" s="260"/>
    </row>
    <row r="16" spans="1:9" x14ac:dyDescent="0.25">
      <c r="A16" s="265" t="s">
        <v>91</v>
      </c>
      <c r="B16" s="260" t="s">
        <v>92</v>
      </c>
      <c r="C16" s="266">
        <v>1000</v>
      </c>
      <c r="D16" s="266">
        <v>4000</v>
      </c>
      <c r="E16" s="266">
        <v>2000</v>
      </c>
      <c r="F16" s="266">
        <v>3000</v>
      </c>
      <c r="G16" s="266"/>
      <c r="H16" s="260"/>
      <c r="I16" s="260"/>
    </row>
    <row r="17" spans="1:9" x14ac:dyDescent="0.25">
      <c r="A17" s="265" t="s">
        <v>93</v>
      </c>
      <c r="B17" s="260" t="s">
        <v>94</v>
      </c>
      <c r="C17" s="266">
        <v>346.5</v>
      </c>
      <c r="D17" s="266">
        <v>3000</v>
      </c>
      <c r="E17" s="266">
        <v>346.5</v>
      </c>
      <c r="F17" s="266">
        <v>3000</v>
      </c>
      <c r="G17" s="266"/>
      <c r="H17" s="260"/>
      <c r="I17" s="260"/>
    </row>
    <row r="18" spans="1:9" x14ac:dyDescent="0.25">
      <c r="A18" s="265" t="s">
        <v>95</v>
      </c>
      <c r="B18" s="260" t="s">
        <v>96</v>
      </c>
      <c r="C18" s="266">
        <v>2000</v>
      </c>
      <c r="D18" s="266">
        <v>3352</v>
      </c>
      <c r="E18" s="266">
        <v>2352</v>
      </c>
      <c r="F18" s="266">
        <v>3000</v>
      </c>
      <c r="G18" s="266"/>
      <c r="H18" s="260"/>
      <c r="I18" s="260"/>
    </row>
    <row r="19" spans="1:9" x14ac:dyDescent="0.25">
      <c r="A19" s="265" t="s">
        <v>97</v>
      </c>
      <c r="B19" s="260" t="s">
        <v>98</v>
      </c>
      <c r="C19" s="266">
        <v>2000</v>
      </c>
      <c r="D19" s="266">
        <v>3000</v>
      </c>
      <c r="E19" s="266">
        <v>2000</v>
      </c>
      <c r="F19" s="266">
        <v>3000</v>
      </c>
      <c r="G19" s="266"/>
      <c r="H19" s="260"/>
      <c r="I19" s="260"/>
    </row>
    <row r="20" spans="1:9" x14ac:dyDescent="0.25">
      <c r="A20" s="265" t="s">
        <v>99</v>
      </c>
      <c r="B20" s="260" t="s">
        <v>100</v>
      </c>
      <c r="C20" s="266">
        <v>500</v>
      </c>
      <c r="D20" s="266">
        <v>0</v>
      </c>
      <c r="E20" s="266">
        <v>0</v>
      </c>
      <c r="F20" s="266">
        <v>500</v>
      </c>
      <c r="G20" s="266"/>
      <c r="H20" s="260"/>
      <c r="I20" s="260"/>
    </row>
    <row r="21" spans="1:9" x14ac:dyDescent="0.25">
      <c r="A21" s="265" t="s">
        <v>101</v>
      </c>
      <c r="B21" s="260" t="s">
        <v>102</v>
      </c>
      <c r="C21" s="266">
        <v>2000</v>
      </c>
      <c r="D21" s="266">
        <v>3016</v>
      </c>
      <c r="E21" s="266">
        <v>2016</v>
      </c>
      <c r="F21" s="266">
        <v>3000</v>
      </c>
      <c r="G21" s="266"/>
      <c r="H21" s="260"/>
      <c r="I21" s="260"/>
    </row>
    <row r="22" spans="1:9" x14ac:dyDescent="0.25">
      <c r="A22" s="265" t="s">
        <v>103</v>
      </c>
      <c r="B22" s="260" t="s">
        <v>104</v>
      </c>
      <c r="C22" s="266">
        <v>2000</v>
      </c>
      <c r="D22" s="266">
        <v>3000</v>
      </c>
      <c r="E22" s="266">
        <v>2000</v>
      </c>
      <c r="F22" s="266">
        <v>3000</v>
      </c>
      <c r="G22" s="266"/>
      <c r="H22" s="260"/>
      <c r="I22" s="260"/>
    </row>
    <row r="23" spans="1:9" x14ac:dyDescent="0.25">
      <c r="A23" s="265" t="s">
        <v>105</v>
      </c>
      <c r="B23" s="260" t="s">
        <v>106</v>
      </c>
      <c r="C23" s="266">
        <v>2001.03</v>
      </c>
      <c r="D23" s="266">
        <v>0</v>
      </c>
      <c r="E23" s="266">
        <v>1.03</v>
      </c>
      <c r="F23" s="266">
        <v>2000</v>
      </c>
      <c r="G23" s="266"/>
      <c r="H23" s="260"/>
      <c r="I23" s="260"/>
    </row>
    <row r="24" spans="1:9" x14ac:dyDescent="0.25">
      <c r="A24" s="265" t="s">
        <v>107</v>
      </c>
      <c r="B24" s="260" t="s">
        <v>108</v>
      </c>
      <c r="C24" s="266">
        <v>1000</v>
      </c>
      <c r="D24" s="266">
        <v>0</v>
      </c>
      <c r="E24" s="266">
        <v>1000</v>
      </c>
      <c r="F24" s="266">
        <v>0</v>
      </c>
      <c r="G24" s="266"/>
      <c r="H24" s="260"/>
      <c r="I24" s="260"/>
    </row>
    <row r="25" spans="1:9" x14ac:dyDescent="0.25">
      <c r="A25" s="265" t="s">
        <v>627</v>
      </c>
      <c r="B25" s="260" t="s">
        <v>628</v>
      </c>
      <c r="C25" s="266">
        <v>1000</v>
      </c>
      <c r="D25" s="266">
        <v>3000</v>
      </c>
      <c r="E25" s="266">
        <v>1000</v>
      </c>
      <c r="F25" s="266">
        <v>3000</v>
      </c>
      <c r="G25" s="266"/>
      <c r="H25" s="260"/>
      <c r="I25" s="260"/>
    </row>
    <row r="26" spans="1:9" x14ac:dyDescent="0.25">
      <c r="A26" s="265" t="s">
        <v>639</v>
      </c>
      <c r="B26" s="260" t="s">
        <v>640</v>
      </c>
      <c r="C26" s="266">
        <v>1000</v>
      </c>
      <c r="D26" s="266">
        <v>0</v>
      </c>
      <c r="E26" s="266">
        <v>1000</v>
      </c>
      <c r="F26" s="266">
        <v>0</v>
      </c>
      <c r="G26" s="266"/>
      <c r="H26" s="260"/>
      <c r="I26" s="260"/>
    </row>
    <row r="27" spans="1:9" x14ac:dyDescent="0.25">
      <c r="A27" s="262" t="s">
        <v>109</v>
      </c>
      <c r="B27" s="263" t="s">
        <v>110</v>
      </c>
      <c r="C27" s="264">
        <v>0</v>
      </c>
      <c r="D27" s="264">
        <v>9710120.8100000005</v>
      </c>
      <c r="E27" s="264">
        <v>9710120.8100000005</v>
      </c>
      <c r="F27" s="264">
        <v>0</v>
      </c>
      <c r="G27" s="264"/>
      <c r="H27" s="263"/>
      <c r="I27" s="263"/>
    </row>
    <row r="28" spans="1:9" x14ac:dyDescent="0.25">
      <c r="A28" s="265" t="s">
        <v>111</v>
      </c>
      <c r="B28" s="260" t="s">
        <v>112</v>
      </c>
      <c r="C28" s="266">
        <v>0</v>
      </c>
      <c r="D28" s="266">
        <v>9668780.4800000004</v>
      </c>
      <c r="E28" s="266">
        <v>9668780.4800000004</v>
      </c>
      <c r="F28" s="266">
        <v>0</v>
      </c>
      <c r="G28" s="266"/>
      <c r="H28" s="260"/>
      <c r="I28" s="260"/>
    </row>
    <row r="29" spans="1:9" x14ac:dyDescent="0.25">
      <c r="A29" s="265" t="s">
        <v>937</v>
      </c>
      <c r="B29" s="260" t="s">
        <v>938</v>
      </c>
      <c r="C29" s="266">
        <v>0</v>
      </c>
      <c r="D29" s="266">
        <v>75.400000000000006</v>
      </c>
      <c r="E29" s="266">
        <v>75.400000000000006</v>
      </c>
      <c r="F29" s="266">
        <v>0</v>
      </c>
      <c r="G29" s="266"/>
      <c r="H29" s="260"/>
      <c r="I29" s="260"/>
    </row>
    <row r="30" spans="1:9" x14ac:dyDescent="0.25">
      <c r="A30" s="265" t="s">
        <v>113</v>
      </c>
      <c r="B30" s="260" t="s">
        <v>114</v>
      </c>
      <c r="C30" s="266">
        <v>0</v>
      </c>
      <c r="D30" s="266">
        <v>41264.93</v>
      </c>
      <c r="E30" s="266">
        <v>41264.93</v>
      </c>
      <c r="F30" s="266">
        <v>0</v>
      </c>
      <c r="G30" s="266"/>
      <c r="H30" s="260"/>
      <c r="I30" s="260"/>
    </row>
    <row r="31" spans="1:9" x14ac:dyDescent="0.25">
      <c r="A31" s="262" t="s">
        <v>115</v>
      </c>
      <c r="B31" s="263" t="s">
        <v>116</v>
      </c>
      <c r="C31" s="264">
        <v>21037809.59</v>
      </c>
      <c r="D31" s="264">
        <v>3009858.82</v>
      </c>
      <c r="E31" s="264">
        <v>5542302.25</v>
      </c>
      <c r="F31" s="264">
        <v>18505366.16</v>
      </c>
      <c r="G31" s="264"/>
      <c r="H31" s="263"/>
      <c r="I31" s="263"/>
    </row>
    <row r="32" spans="1:9" x14ac:dyDescent="0.25">
      <c r="A32" s="265" t="s">
        <v>117</v>
      </c>
      <c r="B32" s="260" t="s">
        <v>118</v>
      </c>
      <c r="C32" s="266">
        <v>13458287.039999999</v>
      </c>
      <c r="D32" s="266">
        <v>2892600.08</v>
      </c>
      <c r="E32" s="266">
        <v>5542151.4500000002</v>
      </c>
      <c r="F32" s="266">
        <v>10808735.67</v>
      </c>
      <c r="G32" s="266"/>
      <c r="H32" s="260"/>
      <c r="I32" s="260"/>
    </row>
    <row r="33" spans="1:9" x14ac:dyDescent="0.25">
      <c r="A33" s="265" t="s">
        <v>119</v>
      </c>
      <c r="B33" s="260" t="s">
        <v>120</v>
      </c>
      <c r="C33" s="266">
        <v>4009908.76</v>
      </c>
      <c r="D33" s="266">
        <v>40189.67</v>
      </c>
      <c r="E33" s="266">
        <v>75.400000000000006</v>
      </c>
      <c r="F33" s="266">
        <v>4050023.03</v>
      </c>
      <c r="G33" s="266"/>
      <c r="H33" s="260"/>
      <c r="I33" s="260"/>
    </row>
    <row r="34" spans="1:9" x14ac:dyDescent="0.25">
      <c r="A34" s="265" t="s">
        <v>121</v>
      </c>
      <c r="B34" s="260" t="s">
        <v>122</v>
      </c>
      <c r="C34" s="266">
        <v>3569613.79</v>
      </c>
      <c r="D34" s="266">
        <v>77069.070000000007</v>
      </c>
      <c r="E34" s="266">
        <v>75.400000000000006</v>
      </c>
      <c r="F34" s="266">
        <v>3646607.46</v>
      </c>
      <c r="G34" s="266"/>
      <c r="H34" s="260"/>
      <c r="I34" s="260"/>
    </row>
    <row r="35" spans="1:9" x14ac:dyDescent="0.25">
      <c r="A35" s="262" t="s">
        <v>123</v>
      </c>
      <c r="B35" s="263" t="s">
        <v>124</v>
      </c>
      <c r="C35" s="264">
        <v>-18175.330000000002</v>
      </c>
      <c r="D35" s="264">
        <v>7676.48</v>
      </c>
      <c r="E35" s="264">
        <v>6060.81</v>
      </c>
      <c r="F35" s="264">
        <v>-16559.66</v>
      </c>
      <c r="G35" s="264"/>
      <c r="H35" s="263"/>
      <c r="I35" s="263"/>
    </row>
    <row r="36" spans="1:9" x14ac:dyDescent="0.25">
      <c r="A36" s="262" t="s">
        <v>125</v>
      </c>
      <c r="B36" s="263" t="s">
        <v>124</v>
      </c>
      <c r="C36" s="264">
        <v>-18175.330000000002</v>
      </c>
      <c r="D36" s="264">
        <v>7676.48</v>
      </c>
      <c r="E36" s="264">
        <v>6060.81</v>
      </c>
      <c r="F36" s="264">
        <v>-16559.66</v>
      </c>
      <c r="G36" s="264"/>
      <c r="H36" s="263"/>
      <c r="I36" s="263"/>
    </row>
    <row r="37" spans="1:9" x14ac:dyDescent="0.25">
      <c r="A37" s="262" t="s">
        <v>126</v>
      </c>
      <c r="B37" s="263" t="s">
        <v>124</v>
      </c>
      <c r="C37" s="264">
        <v>-18175.330000000002</v>
      </c>
      <c r="D37" s="264">
        <v>7676.48</v>
      </c>
      <c r="E37" s="264">
        <v>6060.81</v>
      </c>
      <c r="F37" s="264">
        <v>-16559.66</v>
      </c>
      <c r="G37" s="264"/>
      <c r="H37" s="263"/>
      <c r="I37" s="263"/>
    </row>
    <row r="38" spans="1:9" x14ac:dyDescent="0.25">
      <c r="A38" s="265" t="s">
        <v>127</v>
      </c>
      <c r="B38" s="260" t="s">
        <v>128</v>
      </c>
      <c r="C38" s="266">
        <v>-18175.330000000002</v>
      </c>
      <c r="D38" s="266">
        <v>7676.48</v>
      </c>
      <c r="E38" s="266">
        <v>6060.81</v>
      </c>
      <c r="F38" s="266">
        <v>-16559.66</v>
      </c>
      <c r="G38" s="266"/>
      <c r="H38" s="260"/>
      <c r="I38" s="260"/>
    </row>
    <row r="39" spans="1:9" x14ac:dyDescent="0.25">
      <c r="A39" s="262" t="s">
        <v>129</v>
      </c>
      <c r="B39" s="263" t="s">
        <v>130</v>
      </c>
      <c r="C39" s="264">
        <v>187016.25</v>
      </c>
      <c r="D39" s="264">
        <v>684961.59</v>
      </c>
      <c r="E39" s="264">
        <v>563867.26</v>
      </c>
      <c r="F39" s="264">
        <v>308110.58</v>
      </c>
      <c r="G39" s="264"/>
      <c r="H39" s="263"/>
      <c r="I39" s="263"/>
    </row>
    <row r="40" spans="1:9" x14ac:dyDescent="0.25">
      <c r="A40" s="262" t="s">
        <v>131</v>
      </c>
      <c r="B40" s="263" t="s">
        <v>130</v>
      </c>
      <c r="C40" s="264">
        <v>187016.25</v>
      </c>
      <c r="D40" s="264">
        <v>684961.59</v>
      </c>
      <c r="E40" s="264">
        <v>563867.26</v>
      </c>
      <c r="F40" s="264">
        <v>308110.58</v>
      </c>
      <c r="G40" s="264"/>
      <c r="H40" s="263"/>
      <c r="I40" s="263"/>
    </row>
    <row r="41" spans="1:9" x14ac:dyDescent="0.25">
      <c r="A41" s="262" t="s">
        <v>132</v>
      </c>
      <c r="B41" s="263" t="s">
        <v>130</v>
      </c>
      <c r="C41" s="264">
        <v>187016.25</v>
      </c>
      <c r="D41" s="264">
        <v>684961.59</v>
      </c>
      <c r="E41" s="264">
        <v>563867.26</v>
      </c>
      <c r="F41" s="264">
        <v>308110.58</v>
      </c>
      <c r="G41" s="264"/>
      <c r="H41" s="263"/>
      <c r="I41" s="263"/>
    </row>
    <row r="42" spans="1:9" x14ac:dyDescent="0.25">
      <c r="A42" s="265" t="s">
        <v>133</v>
      </c>
      <c r="B42" s="260" t="s">
        <v>134</v>
      </c>
      <c r="C42" s="266">
        <v>97832.57</v>
      </c>
      <c r="D42" s="266">
        <v>445222.1</v>
      </c>
      <c r="E42" s="266">
        <v>334939.13</v>
      </c>
      <c r="F42" s="266">
        <v>208115.54</v>
      </c>
      <c r="G42" s="266"/>
      <c r="H42" s="260"/>
      <c r="I42" s="260"/>
    </row>
    <row r="43" spans="1:9" x14ac:dyDescent="0.25">
      <c r="A43" s="265" t="s">
        <v>137</v>
      </c>
      <c r="B43" s="260" t="s">
        <v>138</v>
      </c>
      <c r="C43" s="266">
        <v>24145.94</v>
      </c>
      <c r="D43" s="266">
        <v>6746.16</v>
      </c>
      <c r="E43" s="266">
        <v>5576.59</v>
      </c>
      <c r="F43" s="266">
        <v>25315.51</v>
      </c>
      <c r="G43" s="266"/>
      <c r="H43" s="260"/>
      <c r="I43" s="260"/>
    </row>
    <row r="44" spans="1:9" x14ac:dyDescent="0.25">
      <c r="A44" s="265" t="s">
        <v>139</v>
      </c>
      <c r="B44" s="260" t="s">
        <v>140</v>
      </c>
      <c r="C44" s="266">
        <v>59110.54</v>
      </c>
      <c r="D44" s="266">
        <v>228366.17</v>
      </c>
      <c r="E44" s="266">
        <v>223351.54</v>
      </c>
      <c r="F44" s="266">
        <v>64125.17</v>
      </c>
      <c r="G44" s="266"/>
      <c r="H44" s="260"/>
      <c r="I44" s="260"/>
    </row>
    <row r="45" spans="1:9" x14ac:dyDescent="0.25">
      <c r="A45" s="265" t="s">
        <v>141</v>
      </c>
      <c r="B45" s="260" t="s">
        <v>142</v>
      </c>
      <c r="C45" s="266">
        <v>5927.2</v>
      </c>
      <c r="D45" s="266">
        <v>4627.16</v>
      </c>
      <c r="E45" s="266">
        <v>0</v>
      </c>
      <c r="F45" s="266">
        <v>10554.36</v>
      </c>
      <c r="G45" s="266"/>
      <c r="H45" s="260"/>
      <c r="I45" s="260"/>
    </row>
    <row r="46" spans="1:9" x14ac:dyDescent="0.25">
      <c r="A46" s="262" t="s">
        <v>143</v>
      </c>
      <c r="B46" s="263" t="s">
        <v>144</v>
      </c>
      <c r="C46" s="264">
        <v>14294.98</v>
      </c>
      <c r="D46" s="264">
        <v>34646.39</v>
      </c>
      <c r="E46" s="264">
        <v>6033.43</v>
      </c>
      <c r="F46" s="264">
        <v>42907.94</v>
      </c>
      <c r="G46" s="264"/>
      <c r="H46" s="263"/>
      <c r="I46" s="263"/>
    </row>
    <row r="47" spans="1:9" x14ac:dyDescent="0.25">
      <c r="A47" s="262" t="s">
        <v>145</v>
      </c>
      <c r="B47" s="263" t="s">
        <v>144</v>
      </c>
      <c r="C47" s="264">
        <v>14294.98</v>
      </c>
      <c r="D47" s="264">
        <v>34646.39</v>
      </c>
      <c r="E47" s="264">
        <v>6033.43</v>
      </c>
      <c r="F47" s="264">
        <v>42907.94</v>
      </c>
      <c r="G47" s="264"/>
      <c r="H47" s="263"/>
      <c r="I47" s="263"/>
    </row>
    <row r="48" spans="1:9" x14ac:dyDescent="0.25">
      <c r="A48" s="262" t="s">
        <v>146</v>
      </c>
      <c r="B48" s="263" t="s">
        <v>144</v>
      </c>
      <c r="C48" s="264">
        <v>14294.98</v>
      </c>
      <c r="D48" s="264">
        <v>34646.39</v>
      </c>
      <c r="E48" s="264">
        <v>6033.43</v>
      </c>
      <c r="F48" s="264">
        <v>42907.94</v>
      </c>
      <c r="G48" s="264"/>
      <c r="H48" s="263"/>
      <c r="I48" s="263"/>
    </row>
    <row r="49" spans="1:9" x14ac:dyDescent="0.25">
      <c r="A49" s="265" t="s">
        <v>147</v>
      </c>
      <c r="B49" s="260" t="s">
        <v>148</v>
      </c>
      <c r="C49" s="266">
        <v>14294.98</v>
      </c>
      <c r="D49" s="266">
        <v>34646.39</v>
      </c>
      <c r="E49" s="266">
        <v>6033.43</v>
      </c>
      <c r="F49" s="266">
        <v>42907.94</v>
      </c>
      <c r="G49" s="266"/>
      <c r="H49" s="260"/>
      <c r="I49" s="260"/>
    </row>
    <row r="50" spans="1:9" x14ac:dyDescent="0.25">
      <c r="A50" s="262" t="s">
        <v>149</v>
      </c>
      <c r="B50" s="263" t="s">
        <v>150</v>
      </c>
      <c r="C50" s="264">
        <v>20678054.879999999</v>
      </c>
      <c r="D50" s="264">
        <v>30275.1</v>
      </c>
      <c r="E50" s="264">
        <v>476125.58</v>
      </c>
      <c r="F50" s="264">
        <v>20232204.399999999</v>
      </c>
      <c r="G50" s="264"/>
      <c r="H50" s="263"/>
      <c r="I50" s="263"/>
    </row>
    <row r="51" spans="1:9" x14ac:dyDescent="0.25">
      <c r="A51" s="262" t="s">
        <v>151</v>
      </c>
      <c r="B51" s="263" t="s">
        <v>152</v>
      </c>
      <c r="C51" s="264">
        <v>14733.46</v>
      </c>
      <c r="D51" s="264">
        <v>0</v>
      </c>
      <c r="E51" s="264">
        <v>0</v>
      </c>
      <c r="F51" s="264">
        <v>14733.46</v>
      </c>
      <c r="G51" s="264"/>
      <c r="H51" s="263"/>
      <c r="I51" s="263"/>
    </row>
    <row r="52" spans="1:9" x14ac:dyDescent="0.25">
      <c r="A52" s="262" t="s">
        <v>153</v>
      </c>
      <c r="B52" s="263" t="s">
        <v>154</v>
      </c>
      <c r="C52" s="264">
        <v>14733.46</v>
      </c>
      <c r="D52" s="264">
        <v>0</v>
      </c>
      <c r="E52" s="264">
        <v>0</v>
      </c>
      <c r="F52" s="264">
        <v>14733.46</v>
      </c>
      <c r="G52" s="264"/>
      <c r="H52" s="263"/>
      <c r="I52" s="263"/>
    </row>
    <row r="53" spans="1:9" x14ac:dyDescent="0.25">
      <c r="A53" s="262" t="s">
        <v>155</v>
      </c>
      <c r="B53" s="263" t="s">
        <v>156</v>
      </c>
      <c r="C53" s="264">
        <v>14733.46</v>
      </c>
      <c r="D53" s="264">
        <v>0</v>
      </c>
      <c r="E53" s="264">
        <v>0</v>
      </c>
      <c r="F53" s="264">
        <v>14733.46</v>
      </c>
      <c r="G53" s="264"/>
      <c r="H53" s="263"/>
      <c r="I53" s="263"/>
    </row>
    <row r="54" spans="1:9" x14ac:dyDescent="0.25">
      <c r="A54" s="265" t="s">
        <v>157</v>
      </c>
      <c r="B54" s="260" t="s">
        <v>158</v>
      </c>
      <c r="C54" s="266">
        <v>14733.46</v>
      </c>
      <c r="D54" s="266">
        <v>0</v>
      </c>
      <c r="E54" s="266">
        <v>0</v>
      </c>
      <c r="F54" s="266">
        <v>14733.46</v>
      </c>
      <c r="G54" s="266"/>
      <c r="H54" s="260"/>
      <c r="I54" s="260"/>
    </row>
    <row r="55" spans="1:9" x14ac:dyDescent="0.25">
      <c r="A55" s="262" t="s">
        <v>159</v>
      </c>
      <c r="B55" s="263" t="s">
        <v>160</v>
      </c>
      <c r="C55" s="264">
        <v>20498014.129999999</v>
      </c>
      <c r="D55" s="264">
        <v>30275.1</v>
      </c>
      <c r="E55" s="264">
        <v>465515.57</v>
      </c>
      <c r="F55" s="264">
        <v>20062773.66</v>
      </c>
      <c r="G55" s="264"/>
      <c r="H55" s="263"/>
      <c r="I55" s="263"/>
    </row>
    <row r="56" spans="1:9" x14ac:dyDescent="0.25">
      <c r="A56" s="262" t="s">
        <v>161</v>
      </c>
      <c r="B56" s="263" t="s">
        <v>160</v>
      </c>
      <c r="C56" s="264">
        <v>19295376.82</v>
      </c>
      <c r="D56" s="264">
        <v>30275.1</v>
      </c>
      <c r="E56" s="264">
        <v>369083.32</v>
      </c>
      <c r="F56" s="264">
        <v>18956568.600000001</v>
      </c>
      <c r="G56" s="264"/>
      <c r="H56" s="263"/>
      <c r="I56" s="263"/>
    </row>
    <row r="57" spans="1:9" x14ac:dyDescent="0.25">
      <c r="A57" s="262" t="s">
        <v>162</v>
      </c>
      <c r="B57" s="263" t="s">
        <v>160</v>
      </c>
      <c r="C57" s="264">
        <v>25750734.34</v>
      </c>
      <c r="D57" s="264">
        <v>30275.1</v>
      </c>
      <c r="E57" s="264">
        <v>15137.55</v>
      </c>
      <c r="F57" s="264">
        <v>25765871.890000001</v>
      </c>
      <c r="G57" s="264"/>
      <c r="H57" s="263"/>
      <c r="I57" s="263"/>
    </row>
    <row r="58" spans="1:9" x14ac:dyDescent="0.25">
      <c r="A58" s="265" t="s">
        <v>163</v>
      </c>
      <c r="B58" s="260" t="s">
        <v>164</v>
      </c>
      <c r="C58" s="266">
        <v>2445042.98</v>
      </c>
      <c r="D58" s="266">
        <v>14617.55</v>
      </c>
      <c r="E58" s="266">
        <v>0</v>
      </c>
      <c r="F58" s="266">
        <v>2459660.5299999998</v>
      </c>
      <c r="G58" s="266"/>
      <c r="H58" s="260"/>
      <c r="I58" s="260"/>
    </row>
    <row r="59" spans="1:9" x14ac:dyDescent="0.25">
      <c r="A59" s="265" t="s">
        <v>165</v>
      </c>
      <c r="B59" s="260" t="s">
        <v>166</v>
      </c>
      <c r="C59" s="266">
        <v>1221900.22</v>
      </c>
      <c r="D59" s="266">
        <v>0</v>
      </c>
      <c r="E59" s="266">
        <v>0</v>
      </c>
      <c r="F59" s="266">
        <v>1221900.22</v>
      </c>
      <c r="G59" s="266"/>
      <c r="H59" s="260"/>
      <c r="I59" s="260"/>
    </row>
    <row r="60" spans="1:9" x14ac:dyDescent="0.25">
      <c r="A60" s="265" t="s">
        <v>167</v>
      </c>
      <c r="B60" s="260" t="s">
        <v>168</v>
      </c>
      <c r="C60" s="266">
        <v>4704367.0599999996</v>
      </c>
      <c r="D60" s="266">
        <v>520</v>
      </c>
      <c r="E60" s="266">
        <v>0</v>
      </c>
      <c r="F60" s="266">
        <v>4704887.0599999996</v>
      </c>
      <c r="G60" s="266"/>
      <c r="H60" s="260"/>
      <c r="I60" s="260"/>
    </row>
    <row r="61" spans="1:9" x14ac:dyDescent="0.25">
      <c r="A61" s="265" t="s">
        <v>169</v>
      </c>
      <c r="B61" s="260" t="s">
        <v>170</v>
      </c>
      <c r="C61" s="266">
        <v>984003.58</v>
      </c>
      <c r="D61" s="266">
        <v>0</v>
      </c>
      <c r="E61" s="266">
        <v>0</v>
      </c>
      <c r="F61" s="266">
        <v>984003.58</v>
      </c>
      <c r="G61" s="266"/>
      <c r="H61" s="260"/>
      <c r="I61" s="260"/>
    </row>
    <row r="62" spans="1:9" x14ac:dyDescent="0.25">
      <c r="A62" s="265" t="s">
        <v>171</v>
      </c>
      <c r="B62" s="260" t="s">
        <v>172</v>
      </c>
      <c r="C62" s="266">
        <v>2505725.5299999998</v>
      </c>
      <c r="D62" s="266">
        <v>0</v>
      </c>
      <c r="E62" s="266">
        <v>0</v>
      </c>
      <c r="F62" s="266">
        <v>2505725.5299999998</v>
      </c>
      <c r="G62" s="266"/>
      <c r="H62" s="260"/>
      <c r="I62" s="260"/>
    </row>
    <row r="63" spans="1:9" x14ac:dyDescent="0.25">
      <c r="A63" s="265" t="s">
        <v>173</v>
      </c>
      <c r="B63" s="260" t="s">
        <v>174</v>
      </c>
      <c r="C63" s="266">
        <v>3814246.75</v>
      </c>
      <c r="D63" s="266">
        <v>0</v>
      </c>
      <c r="E63" s="266">
        <v>0</v>
      </c>
      <c r="F63" s="266">
        <v>3814246.75</v>
      </c>
      <c r="G63" s="266"/>
      <c r="H63" s="260"/>
      <c r="I63" s="260"/>
    </row>
    <row r="64" spans="1:9" x14ac:dyDescent="0.25">
      <c r="A64" s="265" t="s">
        <v>175</v>
      </c>
      <c r="B64" s="260" t="s">
        <v>176</v>
      </c>
      <c r="C64" s="266">
        <v>0</v>
      </c>
      <c r="D64" s="266">
        <v>15137.55</v>
      </c>
      <c r="E64" s="266">
        <v>15137.55</v>
      </c>
      <c r="F64" s="266">
        <v>0</v>
      </c>
      <c r="G64" s="266"/>
      <c r="H64" s="260"/>
      <c r="I64" s="260"/>
    </row>
    <row r="65" spans="1:9" x14ac:dyDescent="0.25">
      <c r="A65" s="265" t="s">
        <v>177</v>
      </c>
      <c r="B65" s="260" t="s">
        <v>178</v>
      </c>
      <c r="C65" s="266">
        <v>856.74</v>
      </c>
      <c r="D65" s="266">
        <v>0</v>
      </c>
      <c r="E65" s="266">
        <v>0</v>
      </c>
      <c r="F65" s="266">
        <v>856.74</v>
      </c>
      <c r="G65" s="266"/>
      <c r="H65" s="260"/>
      <c r="I65" s="260"/>
    </row>
    <row r="66" spans="1:9" x14ac:dyDescent="0.25">
      <c r="A66" s="265" t="s">
        <v>179</v>
      </c>
      <c r="B66" s="260" t="s">
        <v>180</v>
      </c>
      <c r="C66" s="266">
        <v>10074591.48</v>
      </c>
      <c r="D66" s="266">
        <v>0</v>
      </c>
      <c r="E66" s="266">
        <v>0</v>
      </c>
      <c r="F66" s="266">
        <v>10074591.48</v>
      </c>
      <c r="G66" s="266"/>
      <c r="H66" s="260"/>
      <c r="I66" s="260"/>
    </row>
    <row r="67" spans="1:9" x14ac:dyDescent="0.25">
      <c r="A67" s="262" t="s">
        <v>181</v>
      </c>
      <c r="B67" s="263" t="s">
        <v>182</v>
      </c>
      <c r="C67" s="264">
        <v>-6455357.5199999996</v>
      </c>
      <c r="D67" s="264">
        <v>0</v>
      </c>
      <c r="E67" s="264">
        <v>353945.77</v>
      </c>
      <c r="F67" s="264">
        <v>-6809303.29</v>
      </c>
      <c r="G67" s="264"/>
      <c r="H67" s="263"/>
      <c r="I67" s="263"/>
    </row>
    <row r="68" spans="1:9" x14ac:dyDescent="0.25">
      <c r="A68" s="265" t="s">
        <v>183</v>
      </c>
      <c r="B68" s="260" t="s">
        <v>184</v>
      </c>
      <c r="C68" s="266">
        <v>-497532.3</v>
      </c>
      <c r="D68" s="266">
        <v>0</v>
      </c>
      <c r="E68" s="266">
        <v>22051.59</v>
      </c>
      <c r="F68" s="266">
        <v>-519583.89</v>
      </c>
      <c r="G68" s="266"/>
      <c r="H68" s="260"/>
      <c r="I68" s="260"/>
    </row>
    <row r="69" spans="1:9" x14ac:dyDescent="0.25">
      <c r="A69" s="265" t="s">
        <v>185</v>
      </c>
      <c r="B69" s="260" t="s">
        <v>186</v>
      </c>
      <c r="C69" s="266">
        <v>-257648.21</v>
      </c>
      <c r="D69" s="266">
        <v>0</v>
      </c>
      <c r="E69" s="266">
        <v>10563.47</v>
      </c>
      <c r="F69" s="266">
        <v>-268211.68</v>
      </c>
      <c r="G69" s="266"/>
      <c r="H69" s="260"/>
      <c r="I69" s="260"/>
    </row>
    <row r="70" spans="1:9" x14ac:dyDescent="0.25">
      <c r="A70" s="265" t="s">
        <v>187</v>
      </c>
      <c r="B70" s="260" t="s">
        <v>188</v>
      </c>
      <c r="C70" s="266">
        <v>-2166743.37</v>
      </c>
      <c r="D70" s="266">
        <v>0</v>
      </c>
      <c r="E70" s="266">
        <v>78351.199999999997</v>
      </c>
      <c r="F70" s="266">
        <v>-2245094.5699999998</v>
      </c>
      <c r="G70" s="266"/>
      <c r="H70" s="260"/>
      <c r="I70" s="260"/>
    </row>
    <row r="71" spans="1:9" x14ac:dyDescent="0.25">
      <c r="A71" s="265" t="s">
        <v>189</v>
      </c>
      <c r="B71" s="260" t="s">
        <v>190</v>
      </c>
      <c r="C71" s="266">
        <v>-128468.44</v>
      </c>
      <c r="D71" s="266">
        <v>0</v>
      </c>
      <c r="E71" s="266">
        <v>8200.27</v>
      </c>
      <c r="F71" s="266">
        <v>-136668.71</v>
      </c>
      <c r="G71" s="266"/>
      <c r="H71" s="260"/>
      <c r="I71" s="260"/>
    </row>
    <row r="72" spans="1:9" x14ac:dyDescent="0.25">
      <c r="A72" s="265" t="s">
        <v>191</v>
      </c>
      <c r="B72" s="260" t="s">
        <v>192</v>
      </c>
      <c r="C72" s="266">
        <v>-1129111.99</v>
      </c>
      <c r="D72" s="266">
        <v>0</v>
      </c>
      <c r="E72" s="266">
        <v>41762.36</v>
      </c>
      <c r="F72" s="266">
        <v>-1170874.3500000001</v>
      </c>
      <c r="G72" s="266"/>
      <c r="H72" s="260"/>
      <c r="I72" s="260"/>
    </row>
    <row r="73" spans="1:9" x14ac:dyDescent="0.25">
      <c r="A73" s="265" t="s">
        <v>193</v>
      </c>
      <c r="B73" s="260" t="s">
        <v>194</v>
      </c>
      <c r="C73" s="266">
        <v>-1525143.98</v>
      </c>
      <c r="D73" s="266">
        <v>0</v>
      </c>
      <c r="E73" s="266">
        <v>63566.26</v>
      </c>
      <c r="F73" s="266">
        <v>-1588710.24</v>
      </c>
      <c r="G73" s="266"/>
      <c r="H73" s="260"/>
      <c r="I73" s="260"/>
    </row>
    <row r="74" spans="1:9" x14ac:dyDescent="0.25">
      <c r="A74" s="265" t="s">
        <v>195</v>
      </c>
      <c r="B74" s="260" t="s">
        <v>196</v>
      </c>
      <c r="C74" s="266">
        <v>-335.58</v>
      </c>
      <c r="D74" s="266">
        <v>0</v>
      </c>
      <c r="E74" s="266">
        <v>7.14</v>
      </c>
      <c r="F74" s="266">
        <v>-342.72</v>
      </c>
      <c r="G74" s="266"/>
      <c r="H74" s="260"/>
      <c r="I74" s="260"/>
    </row>
    <row r="75" spans="1:9" x14ac:dyDescent="0.25">
      <c r="A75" s="265" t="s">
        <v>197</v>
      </c>
      <c r="B75" s="260" t="s">
        <v>198</v>
      </c>
      <c r="C75" s="266">
        <v>-750373.65</v>
      </c>
      <c r="D75" s="266">
        <v>0</v>
      </c>
      <c r="E75" s="266">
        <v>129443.48</v>
      </c>
      <c r="F75" s="266">
        <v>-879817.13</v>
      </c>
      <c r="G75" s="266"/>
      <c r="H75" s="260"/>
      <c r="I75" s="260"/>
    </row>
    <row r="76" spans="1:9" x14ac:dyDescent="0.25">
      <c r="A76" s="262" t="s">
        <v>199</v>
      </c>
      <c r="B76" s="263" t="s">
        <v>200</v>
      </c>
      <c r="C76" s="264">
        <v>1202637.31</v>
      </c>
      <c r="D76" s="264">
        <v>0</v>
      </c>
      <c r="E76" s="264">
        <v>96432.25</v>
      </c>
      <c r="F76" s="264">
        <v>1106205.06</v>
      </c>
      <c r="G76" s="264"/>
      <c r="H76" s="263"/>
      <c r="I76" s="263"/>
    </row>
    <row r="77" spans="1:9" x14ac:dyDescent="0.25">
      <c r="A77" s="262" t="s">
        <v>201</v>
      </c>
      <c r="B77" s="263" t="s">
        <v>200</v>
      </c>
      <c r="C77" s="264">
        <v>12590626.67</v>
      </c>
      <c r="D77" s="264">
        <v>0</v>
      </c>
      <c r="E77" s="264">
        <v>0</v>
      </c>
      <c r="F77" s="264">
        <v>12590626.67</v>
      </c>
      <c r="G77" s="264"/>
      <c r="H77" s="263"/>
      <c r="I77" s="263"/>
    </row>
    <row r="78" spans="1:9" x14ac:dyDescent="0.25">
      <c r="A78" s="265" t="s">
        <v>202</v>
      </c>
      <c r="B78" s="260" t="s">
        <v>164</v>
      </c>
      <c r="C78" s="266">
        <v>1973650.24</v>
      </c>
      <c r="D78" s="266">
        <v>0</v>
      </c>
      <c r="E78" s="266">
        <v>0</v>
      </c>
      <c r="F78" s="266">
        <v>1973650.24</v>
      </c>
      <c r="G78" s="266"/>
      <c r="H78" s="260"/>
      <c r="I78" s="260"/>
    </row>
    <row r="79" spans="1:9" x14ac:dyDescent="0.25">
      <c r="A79" s="265" t="s">
        <v>203</v>
      </c>
      <c r="B79" s="260" t="s">
        <v>166</v>
      </c>
      <c r="C79" s="266">
        <v>367701.24</v>
      </c>
      <c r="D79" s="266">
        <v>0</v>
      </c>
      <c r="E79" s="266">
        <v>0</v>
      </c>
      <c r="F79" s="266">
        <v>367701.24</v>
      </c>
      <c r="G79" s="266"/>
      <c r="H79" s="260"/>
      <c r="I79" s="260"/>
    </row>
    <row r="80" spans="1:9" x14ac:dyDescent="0.25">
      <c r="A80" s="265" t="s">
        <v>204</v>
      </c>
      <c r="B80" s="260" t="s">
        <v>168</v>
      </c>
      <c r="C80" s="266">
        <v>1205021.68</v>
      </c>
      <c r="D80" s="266">
        <v>0</v>
      </c>
      <c r="E80" s="266">
        <v>0</v>
      </c>
      <c r="F80" s="266">
        <v>1205021.68</v>
      </c>
      <c r="G80" s="266"/>
      <c r="H80" s="260"/>
      <c r="I80" s="260"/>
    </row>
    <row r="81" spans="1:9" x14ac:dyDescent="0.25">
      <c r="A81" s="265" t="s">
        <v>205</v>
      </c>
      <c r="B81" s="260" t="s">
        <v>170</v>
      </c>
      <c r="C81" s="266">
        <v>76439.679999999993</v>
      </c>
      <c r="D81" s="266">
        <v>0</v>
      </c>
      <c r="E81" s="266">
        <v>0</v>
      </c>
      <c r="F81" s="266">
        <v>76439.679999999993</v>
      </c>
      <c r="G81" s="266"/>
      <c r="H81" s="260"/>
      <c r="I81" s="260"/>
    </row>
    <row r="82" spans="1:9" x14ac:dyDescent="0.25">
      <c r="A82" s="265" t="s">
        <v>206</v>
      </c>
      <c r="B82" s="260" t="s">
        <v>172</v>
      </c>
      <c r="C82" s="266">
        <v>1980273.12</v>
      </c>
      <c r="D82" s="266">
        <v>0</v>
      </c>
      <c r="E82" s="266">
        <v>0</v>
      </c>
      <c r="F82" s="266">
        <v>1980273.12</v>
      </c>
      <c r="G82" s="266"/>
      <c r="H82" s="260"/>
      <c r="I82" s="260"/>
    </row>
    <row r="83" spans="1:9" x14ac:dyDescent="0.25">
      <c r="A83" s="265" t="s">
        <v>207</v>
      </c>
      <c r="B83" s="260" t="s">
        <v>174</v>
      </c>
      <c r="C83" s="266">
        <v>4004546.63</v>
      </c>
      <c r="D83" s="266">
        <v>0</v>
      </c>
      <c r="E83" s="266">
        <v>0</v>
      </c>
      <c r="F83" s="266">
        <v>4004546.63</v>
      </c>
      <c r="G83" s="266"/>
      <c r="H83" s="260"/>
      <c r="I83" s="260"/>
    </row>
    <row r="84" spans="1:9" x14ac:dyDescent="0.25">
      <c r="A84" s="265" t="s">
        <v>208</v>
      </c>
      <c r="B84" s="260" t="s">
        <v>209</v>
      </c>
      <c r="C84" s="266">
        <v>84012.76</v>
      </c>
      <c r="D84" s="266">
        <v>0</v>
      </c>
      <c r="E84" s="266">
        <v>0</v>
      </c>
      <c r="F84" s="266">
        <v>84012.76</v>
      </c>
      <c r="G84" s="266"/>
      <c r="H84" s="260"/>
      <c r="I84" s="260"/>
    </row>
    <row r="85" spans="1:9" x14ac:dyDescent="0.25">
      <c r="A85" s="265" t="s">
        <v>210</v>
      </c>
      <c r="B85" s="260" t="s">
        <v>178</v>
      </c>
      <c r="C85" s="266">
        <v>68237.2</v>
      </c>
      <c r="D85" s="266">
        <v>0</v>
      </c>
      <c r="E85" s="266">
        <v>0</v>
      </c>
      <c r="F85" s="266">
        <v>68237.2</v>
      </c>
      <c r="G85" s="266"/>
      <c r="H85" s="260"/>
      <c r="I85" s="260"/>
    </row>
    <row r="86" spans="1:9" x14ac:dyDescent="0.25">
      <c r="A86" s="265" t="s">
        <v>211</v>
      </c>
      <c r="B86" s="260" t="s">
        <v>180</v>
      </c>
      <c r="C86" s="266">
        <v>2830744.12</v>
      </c>
      <c r="D86" s="266">
        <v>0</v>
      </c>
      <c r="E86" s="266">
        <v>0</v>
      </c>
      <c r="F86" s="266">
        <v>2830744.12</v>
      </c>
      <c r="G86" s="266"/>
      <c r="H86" s="260"/>
      <c r="I86" s="260"/>
    </row>
    <row r="87" spans="1:9" x14ac:dyDescent="0.25">
      <c r="A87" s="262" t="s">
        <v>212</v>
      </c>
      <c r="B87" s="263" t="s">
        <v>213</v>
      </c>
      <c r="C87" s="264">
        <v>-11387989.359999999</v>
      </c>
      <c r="D87" s="264">
        <v>0</v>
      </c>
      <c r="E87" s="264">
        <v>96432.25</v>
      </c>
      <c r="F87" s="264">
        <v>-11484421.609999999</v>
      </c>
      <c r="G87" s="264"/>
      <c r="H87" s="263"/>
      <c r="I87" s="263"/>
    </row>
    <row r="88" spans="1:9" x14ac:dyDescent="0.25">
      <c r="A88" s="265" t="s">
        <v>214</v>
      </c>
      <c r="B88" s="260" t="s">
        <v>184</v>
      </c>
      <c r="C88" s="266">
        <v>-1660878.58</v>
      </c>
      <c r="D88" s="266">
        <v>0</v>
      </c>
      <c r="E88" s="266">
        <v>7527.23</v>
      </c>
      <c r="F88" s="266">
        <v>-1668405.81</v>
      </c>
      <c r="G88" s="266"/>
      <c r="H88" s="260"/>
      <c r="I88" s="260"/>
    </row>
    <row r="89" spans="1:9" x14ac:dyDescent="0.25">
      <c r="A89" s="265" t="s">
        <v>215</v>
      </c>
      <c r="B89" s="260" t="s">
        <v>186</v>
      </c>
      <c r="C89" s="266">
        <v>-271832.14</v>
      </c>
      <c r="D89" s="266">
        <v>0</v>
      </c>
      <c r="E89" s="266">
        <v>1938.87</v>
      </c>
      <c r="F89" s="266">
        <v>-273771.01</v>
      </c>
      <c r="G89" s="266"/>
      <c r="H89" s="260"/>
      <c r="I89" s="260"/>
    </row>
    <row r="90" spans="1:9" x14ac:dyDescent="0.25">
      <c r="A90" s="265" t="s">
        <v>216</v>
      </c>
      <c r="B90" s="260" t="s">
        <v>188</v>
      </c>
      <c r="C90" s="266">
        <v>-1155135.29</v>
      </c>
      <c r="D90" s="266">
        <v>0</v>
      </c>
      <c r="E90" s="266">
        <v>4762.6099999999997</v>
      </c>
      <c r="F90" s="266">
        <v>-1159897.8999999999</v>
      </c>
      <c r="G90" s="266"/>
      <c r="H90" s="260"/>
      <c r="I90" s="260"/>
    </row>
    <row r="91" spans="1:9" x14ac:dyDescent="0.25">
      <c r="A91" s="265" t="s">
        <v>217</v>
      </c>
      <c r="B91" s="260" t="s">
        <v>190</v>
      </c>
      <c r="C91" s="266">
        <v>-59149.83</v>
      </c>
      <c r="D91" s="266">
        <v>0</v>
      </c>
      <c r="E91" s="266">
        <v>366.49</v>
      </c>
      <c r="F91" s="266">
        <v>-59516.32</v>
      </c>
      <c r="G91" s="266"/>
      <c r="H91" s="260"/>
      <c r="I91" s="260"/>
    </row>
    <row r="92" spans="1:9" x14ac:dyDescent="0.25">
      <c r="A92" s="265" t="s">
        <v>218</v>
      </c>
      <c r="B92" s="260" t="s">
        <v>192</v>
      </c>
      <c r="C92" s="266">
        <v>-1938652.48</v>
      </c>
      <c r="D92" s="266">
        <v>0</v>
      </c>
      <c r="E92" s="266">
        <v>3231.6</v>
      </c>
      <c r="F92" s="266">
        <v>-1941884.08</v>
      </c>
      <c r="G92" s="266"/>
      <c r="H92" s="260"/>
      <c r="I92" s="260"/>
    </row>
    <row r="93" spans="1:9" x14ac:dyDescent="0.25">
      <c r="A93" s="265" t="s">
        <v>219</v>
      </c>
      <c r="B93" s="260" t="s">
        <v>194</v>
      </c>
      <c r="C93" s="266">
        <v>-3697125.36</v>
      </c>
      <c r="D93" s="266">
        <v>0</v>
      </c>
      <c r="E93" s="266">
        <v>31385.9</v>
      </c>
      <c r="F93" s="266">
        <v>-3728511.26</v>
      </c>
      <c r="G93" s="266"/>
      <c r="H93" s="260"/>
      <c r="I93" s="260"/>
    </row>
    <row r="94" spans="1:9" x14ac:dyDescent="0.25">
      <c r="A94" s="265" t="s">
        <v>220</v>
      </c>
      <c r="B94" s="260" t="s">
        <v>221</v>
      </c>
      <c r="C94" s="266">
        <v>-84012.76</v>
      </c>
      <c r="D94" s="266">
        <v>0</v>
      </c>
      <c r="E94" s="266">
        <v>0</v>
      </c>
      <c r="F94" s="266">
        <v>-84012.76</v>
      </c>
      <c r="G94" s="266"/>
      <c r="H94" s="260"/>
      <c r="I94" s="260"/>
    </row>
    <row r="95" spans="1:9" x14ac:dyDescent="0.25">
      <c r="A95" s="265" t="s">
        <v>222</v>
      </c>
      <c r="B95" s="260" t="s">
        <v>196</v>
      </c>
      <c r="C95" s="266">
        <v>-67842.399999999994</v>
      </c>
      <c r="D95" s="266">
        <v>0</v>
      </c>
      <c r="E95" s="266">
        <v>39.54</v>
      </c>
      <c r="F95" s="266">
        <v>-67881.94</v>
      </c>
      <c r="G95" s="266"/>
      <c r="H95" s="260"/>
      <c r="I95" s="260"/>
    </row>
    <row r="96" spans="1:9" x14ac:dyDescent="0.25">
      <c r="A96" s="265" t="s">
        <v>223</v>
      </c>
      <c r="B96" s="260" t="s">
        <v>224</v>
      </c>
      <c r="C96" s="266">
        <v>-2453360.52</v>
      </c>
      <c r="D96" s="266">
        <v>0</v>
      </c>
      <c r="E96" s="266">
        <v>47180.01</v>
      </c>
      <c r="F96" s="266">
        <v>-2500540.5299999998</v>
      </c>
      <c r="G96" s="266"/>
      <c r="H96" s="260"/>
      <c r="I96" s="260"/>
    </row>
    <row r="97" spans="1:9" x14ac:dyDescent="0.25">
      <c r="A97" s="262" t="s">
        <v>225</v>
      </c>
      <c r="B97" s="263" t="s">
        <v>226</v>
      </c>
      <c r="C97" s="264">
        <v>165307.29</v>
      </c>
      <c r="D97" s="264">
        <v>0</v>
      </c>
      <c r="E97" s="264">
        <v>10610.01</v>
      </c>
      <c r="F97" s="264">
        <v>154697.28</v>
      </c>
      <c r="G97" s="264"/>
      <c r="H97" s="263"/>
      <c r="I97" s="263"/>
    </row>
    <row r="98" spans="1:9" x14ac:dyDescent="0.25">
      <c r="A98" s="262" t="s">
        <v>227</v>
      </c>
      <c r="B98" s="263" t="s">
        <v>226</v>
      </c>
      <c r="C98" s="264">
        <v>107202.19</v>
      </c>
      <c r="D98" s="264">
        <v>0</v>
      </c>
      <c r="E98" s="264">
        <v>4797.4399999999996</v>
      </c>
      <c r="F98" s="264">
        <v>102404.75</v>
      </c>
      <c r="G98" s="264"/>
      <c r="H98" s="263"/>
      <c r="I98" s="263"/>
    </row>
    <row r="99" spans="1:9" x14ac:dyDescent="0.25">
      <c r="A99" s="262" t="s">
        <v>228</v>
      </c>
      <c r="B99" s="263" t="s">
        <v>226</v>
      </c>
      <c r="C99" s="264">
        <v>287926.21999999997</v>
      </c>
      <c r="D99" s="264">
        <v>0</v>
      </c>
      <c r="E99" s="264">
        <v>0</v>
      </c>
      <c r="F99" s="264">
        <v>287926.21999999997</v>
      </c>
      <c r="G99" s="264"/>
      <c r="H99" s="263"/>
      <c r="I99" s="263"/>
    </row>
    <row r="100" spans="1:9" x14ac:dyDescent="0.25">
      <c r="A100" s="265" t="s">
        <v>229</v>
      </c>
      <c r="B100" s="260" t="s">
        <v>230</v>
      </c>
      <c r="C100" s="266">
        <v>287926.21999999997</v>
      </c>
      <c r="D100" s="266">
        <v>0</v>
      </c>
      <c r="E100" s="266">
        <v>0</v>
      </c>
      <c r="F100" s="266">
        <v>287926.21999999997</v>
      </c>
      <c r="G100" s="266"/>
      <c r="H100" s="260"/>
      <c r="I100" s="260"/>
    </row>
    <row r="101" spans="1:9" x14ac:dyDescent="0.25">
      <c r="A101" s="262" t="s">
        <v>231</v>
      </c>
      <c r="B101" s="263" t="s">
        <v>232</v>
      </c>
      <c r="C101" s="264">
        <v>-180724.03</v>
      </c>
      <c r="D101" s="264">
        <v>0</v>
      </c>
      <c r="E101" s="264">
        <v>4797.4399999999996</v>
      </c>
      <c r="F101" s="264">
        <v>-185521.47</v>
      </c>
      <c r="G101" s="264"/>
      <c r="H101" s="263"/>
      <c r="I101" s="263"/>
    </row>
    <row r="102" spans="1:9" x14ac:dyDescent="0.25">
      <c r="A102" s="265" t="s">
        <v>233</v>
      </c>
      <c r="B102" s="260" t="s">
        <v>234</v>
      </c>
      <c r="C102" s="266">
        <v>-180724.03</v>
      </c>
      <c r="D102" s="266">
        <v>0</v>
      </c>
      <c r="E102" s="266">
        <v>4797.4399999999996</v>
      </c>
      <c r="F102" s="266">
        <v>-185521.47</v>
      </c>
      <c r="G102" s="266"/>
      <c r="H102" s="260"/>
      <c r="I102" s="260"/>
    </row>
    <row r="103" spans="1:9" x14ac:dyDescent="0.25">
      <c r="A103" s="262" t="s">
        <v>235</v>
      </c>
      <c r="B103" s="263" t="s">
        <v>236</v>
      </c>
      <c r="C103" s="264">
        <v>58105.1</v>
      </c>
      <c r="D103" s="264">
        <v>0</v>
      </c>
      <c r="E103" s="264">
        <v>5812.57</v>
      </c>
      <c r="F103" s="264">
        <v>52292.53</v>
      </c>
      <c r="G103" s="264"/>
      <c r="H103" s="263"/>
      <c r="I103" s="263"/>
    </row>
    <row r="104" spans="1:9" x14ac:dyDescent="0.25">
      <c r="A104" s="262" t="s">
        <v>237</v>
      </c>
      <c r="B104" s="263" t="s">
        <v>236</v>
      </c>
      <c r="C104" s="264">
        <v>479108.58</v>
      </c>
      <c r="D104" s="264">
        <v>0</v>
      </c>
      <c r="E104" s="264">
        <v>0</v>
      </c>
      <c r="F104" s="264">
        <v>479108.58</v>
      </c>
      <c r="G104" s="264"/>
      <c r="H104" s="263"/>
      <c r="I104" s="263"/>
    </row>
    <row r="105" spans="1:9" x14ac:dyDescent="0.25">
      <c r="A105" s="265" t="s">
        <v>238</v>
      </c>
      <c r="B105" s="260" t="s">
        <v>230</v>
      </c>
      <c r="C105" s="266">
        <v>479108.58</v>
      </c>
      <c r="D105" s="266">
        <v>0</v>
      </c>
      <c r="E105" s="266">
        <v>0</v>
      </c>
      <c r="F105" s="266">
        <v>479108.58</v>
      </c>
      <c r="G105" s="266"/>
      <c r="H105" s="260"/>
      <c r="I105" s="260"/>
    </row>
    <row r="106" spans="1:9" x14ac:dyDescent="0.25">
      <c r="A106" s="262" t="s">
        <v>239</v>
      </c>
      <c r="B106" s="263" t="s">
        <v>240</v>
      </c>
      <c r="C106" s="264">
        <v>-421003.48</v>
      </c>
      <c r="D106" s="264">
        <v>0</v>
      </c>
      <c r="E106" s="264">
        <v>5812.57</v>
      </c>
      <c r="F106" s="264">
        <v>-426816.05</v>
      </c>
      <c r="G106" s="264"/>
      <c r="H106" s="263"/>
      <c r="I106" s="263"/>
    </row>
    <row r="107" spans="1:9" x14ac:dyDescent="0.25">
      <c r="A107" s="265" t="s">
        <v>241</v>
      </c>
      <c r="B107" s="260" t="s">
        <v>234</v>
      </c>
      <c r="C107" s="266">
        <v>-421003.48</v>
      </c>
      <c r="D107" s="266">
        <v>0</v>
      </c>
      <c r="E107" s="266">
        <v>5812.57</v>
      </c>
      <c r="F107" s="266">
        <v>-426816.05</v>
      </c>
      <c r="G107" s="266"/>
      <c r="H107" s="260"/>
      <c r="I107" s="260"/>
    </row>
    <row r="108" spans="1:9" x14ac:dyDescent="0.25">
      <c r="A108" s="262" t="s">
        <v>242</v>
      </c>
      <c r="B108" s="263" t="s">
        <v>243</v>
      </c>
      <c r="C108" s="264">
        <v>0.18</v>
      </c>
      <c r="D108" s="264">
        <v>19004.53</v>
      </c>
      <c r="E108" s="264">
        <v>19004.71</v>
      </c>
      <c r="F108" s="264">
        <v>-2.9132252166164098E-13</v>
      </c>
      <c r="G108" s="264"/>
      <c r="H108" s="263"/>
      <c r="I108" s="263"/>
    </row>
    <row r="109" spans="1:9" x14ac:dyDescent="0.25">
      <c r="A109" s="262" t="s">
        <v>244</v>
      </c>
      <c r="B109" s="263" t="s">
        <v>243</v>
      </c>
      <c r="C109" s="264">
        <v>0.18</v>
      </c>
      <c r="D109" s="264">
        <v>19004.53</v>
      </c>
      <c r="E109" s="264">
        <v>19004.71</v>
      </c>
      <c r="F109" s="264">
        <v>-2.9132252166164098E-13</v>
      </c>
      <c r="G109" s="264"/>
      <c r="H109" s="263"/>
      <c r="I109" s="263"/>
    </row>
    <row r="110" spans="1:9" x14ac:dyDescent="0.25">
      <c r="A110" s="262" t="s">
        <v>245</v>
      </c>
      <c r="B110" s="263" t="s">
        <v>243</v>
      </c>
      <c r="C110" s="264">
        <v>0.18</v>
      </c>
      <c r="D110" s="264">
        <v>19004.53</v>
      </c>
      <c r="E110" s="264">
        <v>19004.71</v>
      </c>
      <c r="F110" s="264">
        <v>-2.9132252166164098E-13</v>
      </c>
      <c r="G110" s="264"/>
      <c r="H110" s="263"/>
      <c r="I110" s="263"/>
    </row>
    <row r="111" spans="1:9" x14ac:dyDescent="0.25">
      <c r="A111" s="262" t="s">
        <v>246</v>
      </c>
      <c r="B111" s="263" t="s">
        <v>243</v>
      </c>
      <c r="C111" s="264">
        <v>0.18</v>
      </c>
      <c r="D111" s="264">
        <v>19004.53</v>
      </c>
      <c r="E111" s="264">
        <v>19004.71</v>
      </c>
      <c r="F111" s="264">
        <v>-2.9132252166164098E-13</v>
      </c>
      <c r="G111" s="264"/>
      <c r="H111" s="263"/>
      <c r="I111" s="263"/>
    </row>
    <row r="112" spans="1:9" x14ac:dyDescent="0.25">
      <c r="A112" s="265" t="s">
        <v>629</v>
      </c>
      <c r="B112" s="260" t="s">
        <v>630</v>
      </c>
      <c r="C112" s="266">
        <v>0.18</v>
      </c>
      <c r="D112" s="266">
        <v>19004.53</v>
      </c>
      <c r="E112" s="266">
        <v>19004.71</v>
      </c>
      <c r="F112" s="266">
        <v>-2.9132252166164098E-13</v>
      </c>
      <c r="G112" s="266"/>
      <c r="H112" s="260"/>
      <c r="I112" s="260"/>
    </row>
    <row r="113" spans="1:9" x14ac:dyDescent="0.25">
      <c r="A113" s="262" t="s">
        <v>247</v>
      </c>
      <c r="B113" s="263" t="s">
        <v>248</v>
      </c>
      <c r="C113" s="264">
        <v>41915848.079999998</v>
      </c>
      <c r="D113" s="264">
        <v>21176185.699999999</v>
      </c>
      <c r="E113" s="264">
        <v>18357867.039999999</v>
      </c>
      <c r="F113" s="264">
        <v>39097529.420000002</v>
      </c>
      <c r="G113" s="264"/>
      <c r="H113" s="267">
        <f>C113-F113</f>
        <v>2818318.6599999964</v>
      </c>
      <c r="I113" s="264">
        <f>+H113+H114</f>
        <v>2650619.4899999965</v>
      </c>
    </row>
    <row r="114" spans="1:9" x14ac:dyDescent="0.25">
      <c r="A114" s="262" t="s">
        <v>249</v>
      </c>
      <c r="B114" s="263" t="s">
        <v>79</v>
      </c>
      <c r="C114" s="264">
        <v>7069905.9199999999</v>
      </c>
      <c r="D114" s="264">
        <v>13610500.939999999</v>
      </c>
      <c r="E114" s="264">
        <v>13778200.109999999</v>
      </c>
      <c r="F114" s="264">
        <v>7237605.0899999999</v>
      </c>
      <c r="G114" s="264"/>
      <c r="H114" s="267">
        <f>C114-F114</f>
        <v>-167699.16999999993</v>
      </c>
      <c r="I114" s="263"/>
    </row>
    <row r="115" spans="1:9" x14ac:dyDescent="0.25">
      <c r="A115" s="262" t="s">
        <v>250</v>
      </c>
      <c r="B115" s="263" t="s">
        <v>251</v>
      </c>
      <c r="C115" s="264">
        <v>866570.23</v>
      </c>
      <c r="D115" s="264">
        <v>4731759.6399999997</v>
      </c>
      <c r="E115" s="264">
        <v>4644585.4000000004</v>
      </c>
      <c r="F115" s="264">
        <v>779395.99000000104</v>
      </c>
      <c r="G115" s="264"/>
      <c r="H115" s="263"/>
      <c r="I115" s="263"/>
    </row>
    <row r="116" spans="1:9" x14ac:dyDescent="0.25">
      <c r="A116" s="262" t="s">
        <v>252</v>
      </c>
      <c r="B116" s="263" t="s">
        <v>251</v>
      </c>
      <c r="C116" s="264">
        <v>866570.23</v>
      </c>
      <c r="D116" s="264">
        <v>4731759.6399999997</v>
      </c>
      <c r="E116" s="264">
        <v>4644585.4000000004</v>
      </c>
      <c r="F116" s="264">
        <v>779395.99000000104</v>
      </c>
      <c r="G116" s="264"/>
      <c r="H116" s="263"/>
      <c r="I116" s="263"/>
    </row>
    <row r="117" spans="1:9" x14ac:dyDescent="0.25">
      <c r="A117" s="262" t="s">
        <v>253</v>
      </c>
      <c r="B117" s="263" t="s">
        <v>254</v>
      </c>
      <c r="C117" s="264">
        <v>1620144.21</v>
      </c>
      <c r="D117" s="264">
        <v>4499293.3099999996</v>
      </c>
      <c r="E117" s="264">
        <v>4628273.08</v>
      </c>
      <c r="F117" s="264">
        <v>1749123.98</v>
      </c>
      <c r="G117" s="264"/>
      <c r="H117" s="263"/>
      <c r="I117" s="263"/>
    </row>
    <row r="118" spans="1:9" x14ac:dyDescent="0.25">
      <c r="A118" s="265" t="s">
        <v>255</v>
      </c>
      <c r="B118" s="260" t="s">
        <v>254</v>
      </c>
      <c r="C118" s="266">
        <v>43798.559999999998</v>
      </c>
      <c r="D118" s="266">
        <v>225394.75</v>
      </c>
      <c r="E118" s="266">
        <v>241177.27</v>
      </c>
      <c r="F118" s="266">
        <v>59581.08</v>
      </c>
      <c r="G118" s="266"/>
      <c r="H118" s="260"/>
      <c r="I118" s="260"/>
    </row>
    <row r="119" spans="1:9" x14ac:dyDescent="0.25">
      <c r="A119" s="265" t="s">
        <v>256</v>
      </c>
      <c r="B119" s="260" t="s">
        <v>257</v>
      </c>
      <c r="C119" s="266">
        <v>370916.03</v>
      </c>
      <c r="D119" s="266">
        <v>3068468.94</v>
      </c>
      <c r="E119" s="266">
        <v>3212696.21</v>
      </c>
      <c r="F119" s="266">
        <v>515143.3</v>
      </c>
      <c r="G119" s="266"/>
      <c r="H119" s="260"/>
      <c r="I119" s="260"/>
    </row>
    <row r="120" spans="1:9" x14ac:dyDescent="0.25">
      <c r="A120" s="265" t="s">
        <v>258</v>
      </c>
      <c r="B120" s="260" t="s">
        <v>259</v>
      </c>
      <c r="C120" s="266">
        <v>1205429.6200000001</v>
      </c>
      <c r="D120" s="266">
        <v>1205429.6200000001</v>
      </c>
      <c r="E120" s="266">
        <v>1174399.6000000001</v>
      </c>
      <c r="F120" s="266">
        <v>1174399.6000000001</v>
      </c>
      <c r="G120" s="266"/>
      <c r="H120" s="260"/>
      <c r="I120" s="260"/>
    </row>
    <row r="121" spans="1:9" x14ac:dyDescent="0.25">
      <c r="A121" s="262" t="s">
        <v>260</v>
      </c>
      <c r="B121" s="263" t="s">
        <v>261</v>
      </c>
      <c r="C121" s="264">
        <v>-753573.98</v>
      </c>
      <c r="D121" s="264">
        <v>232466.33</v>
      </c>
      <c r="E121" s="264">
        <v>16312.32</v>
      </c>
      <c r="F121" s="264">
        <v>-969727.99</v>
      </c>
      <c r="G121" s="264"/>
      <c r="H121" s="263"/>
      <c r="I121" s="263"/>
    </row>
    <row r="122" spans="1:9" x14ac:dyDescent="0.25">
      <c r="A122" s="265" t="s">
        <v>262</v>
      </c>
      <c r="B122" s="260" t="s">
        <v>263</v>
      </c>
      <c r="C122" s="266">
        <v>-753538.16</v>
      </c>
      <c r="D122" s="266">
        <v>231032.94</v>
      </c>
      <c r="E122" s="266">
        <v>14878.93</v>
      </c>
      <c r="F122" s="266">
        <v>-969692.17</v>
      </c>
      <c r="G122" s="266"/>
      <c r="H122" s="260"/>
      <c r="I122" s="260"/>
    </row>
    <row r="123" spans="1:9" x14ac:dyDescent="0.25">
      <c r="A123" s="265" t="s">
        <v>631</v>
      </c>
      <c r="B123" s="260" t="s">
        <v>632</v>
      </c>
      <c r="C123" s="266">
        <v>-35.82</v>
      </c>
      <c r="D123" s="266">
        <v>1433.39</v>
      </c>
      <c r="E123" s="266">
        <v>1433.39</v>
      </c>
      <c r="F123" s="266">
        <v>-35.82</v>
      </c>
      <c r="G123" s="266"/>
      <c r="H123" s="260"/>
      <c r="I123" s="260"/>
    </row>
    <row r="124" spans="1:9" x14ac:dyDescent="0.25">
      <c r="A124" s="262" t="s">
        <v>264</v>
      </c>
      <c r="B124" s="263" t="s">
        <v>265</v>
      </c>
      <c r="C124" s="264">
        <v>1280210.52</v>
      </c>
      <c r="D124" s="264">
        <v>8004260.25</v>
      </c>
      <c r="E124" s="264">
        <v>8036077.4100000001</v>
      </c>
      <c r="F124" s="264">
        <v>1312027.68</v>
      </c>
      <c r="G124" s="264"/>
      <c r="H124" s="263"/>
      <c r="I124" s="263"/>
    </row>
    <row r="125" spans="1:9" x14ac:dyDescent="0.25">
      <c r="A125" s="262" t="s">
        <v>266</v>
      </c>
      <c r="B125" s="263" t="s">
        <v>265</v>
      </c>
      <c r="C125" s="264">
        <v>1280210.52</v>
      </c>
      <c r="D125" s="264">
        <v>8004260.25</v>
      </c>
      <c r="E125" s="264">
        <v>8036077.4100000001</v>
      </c>
      <c r="F125" s="264">
        <v>1312027.68</v>
      </c>
      <c r="G125" s="264"/>
      <c r="H125" s="263"/>
      <c r="I125" s="263"/>
    </row>
    <row r="126" spans="1:9" x14ac:dyDescent="0.25">
      <c r="A126" s="262" t="s">
        <v>267</v>
      </c>
      <c r="B126" s="263" t="s">
        <v>268</v>
      </c>
      <c r="C126" s="264">
        <v>1232939.3700000001</v>
      </c>
      <c r="D126" s="264">
        <v>7911738.3600000003</v>
      </c>
      <c r="E126" s="264">
        <v>7942632.46</v>
      </c>
      <c r="F126" s="264">
        <v>1263833.47</v>
      </c>
      <c r="G126" s="264"/>
      <c r="H126" s="263"/>
      <c r="I126" s="263"/>
    </row>
    <row r="127" spans="1:9" x14ac:dyDescent="0.25">
      <c r="A127" s="265" t="s">
        <v>269</v>
      </c>
      <c r="B127" s="260" t="s">
        <v>270</v>
      </c>
      <c r="C127" s="266">
        <v>-1750.31</v>
      </c>
      <c r="D127" s="266">
        <v>4401915.09</v>
      </c>
      <c r="E127" s="266">
        <v>4392044.96</v>
      </c>
      <c r="F127" s="266">
        <v>-11620.4399999999</v>
      </c>
      <c r="G127" s="266"/>
      <c r="H127" s="260"/>
      <c r="I127" s="260"/>
    </row>
    <row r="128" spans="1:9" x14ac:dyDescent="0.25">
      <c r="A128" s="265" t="s">
        <v>271</v>
      </c>
      <c r="B128" s="260" t="s">
        <v>272</v>
      </c>
      <c r="C128" s="266">
        <v>889.2</v>
      </c>
      <c r="D128" s="266">
        <v>21357.08</v>
      </c>
      <c r="E128" s="266">
        <v>21357.08</v>
      </c>
      <c r="F128" s="266">
        <v>889.2</v>
      </c>
      <c r="G128" s="266"/>
      <c r="H128" s="260"/>
      <c r="I128" s="260"/>
    </row>
    <row r="129" spans="1:9" x14ac:dyDescent="0.25">
      <c r="A129" s="265" t="s">
        <v>273</v>
      </c>
      <c r="B129" s="260" t="s">
        <v>274</v>
      </c>
      <c r="C129" s="266">
        <v>0</v>
      </c>
      <c r="D129" s="266">
        <v>564070.51</v>
      </c>
      <c r="E129" s="266">
        <v>564070.51</v>
      </c>
      <c r="F129" s="266">
        <v>0</v>
      </c>
      <c r="G129" s="266"/>
      <c r="H129" s="260"/>
      <c r="I129" s="260"/>
    </row>
    <row r="130" spans="1:9" x14ac:dyDescent="0.25">
      <c r="A130" s="265" t="s">
        <v>275</v>
      </c>
      <c r="B130" s="260" t="s">
        <v>276</v>
      </c>
      <c r="C130" s="266">
        <v>832874.94</v>
      </c>
      <c r="D130" s="266">
        <v>2030086.65</v>
      </c>
      <c r="E130" s="266">
        <v>2042497.73</v>
      </c>
      <c r="F130" s="266">
        <v>845286.02</v>
      </c>
      <c r="G130" s="266"/>
      <c r="H130" s="260"/>
      <c r="I130" s="260"/>
    </row>
    <row r="131" spans="1:9" x14ac:dyDescent="0.25">
      <c r="A131" s="265" t="s">
        <v>277</v>
      </c>
      <c r="B131" s="260" t="s">
        <v>278</v>
      </c>
      <c r="C131" s="266">
        <v>183366.86</v>
      </c>
      <c r="D131" s="266">
        <v>670058.71</v>
      </c>
      <c r="E131" s="266">
        <v>671855.55</v>
      </c>
      <c r="F131" s="266">
        <v>185163.7</v>
      </c>
      <c r="G131" s="266"/>
      <c r="H131" s="260"/>
      <c r="I131" s="260"/>
    </row>
    <row r="132" spans="1:9" x14ac:dyDescent="0.25">
      <c r="A132" s="265" t="s">
        <v>279</v>
      </c>
      <c r="B132" s="260" t="s">
        <v>280</v>
      </c>
      <c r="C132" s="266">
        <v>194247.16</v>
      </c>
      <c r="D132" s="266">
        <v>199909.13</v>
      </c>
      <c r="E132" s="266">
        <v>205208.12</v>
      </c>
      <c r="F132" s="266">
        <v>199546.15</v>
      </c>
      <c r="G132" s="266"/>
      <c r="H132" s="260"/>
      <c r="I132" s="260"/>
    </row>
    <row r="133" spans="1:9" x14ac:dyDescent="0.25">
      <c r="A133" s="265" t="s">
        <v>281</v>
      </c>
      <c r="B133" s="260" t="s">
        <v>282</v>
      </c>
      <c r="C133" s="266">
        <v>22844.38</v>
      </c>
      <c r="D133" s="266">
        <v>23136.87</v>
      </c>
      <c r="E133" s="266">
        <v>23420.560000000001</v>
      </c>
      <c r="F133" s="266">
        <v>23128.07</v>
      </c>
      <c r="G133" s="266"/>
      <c r="H133" s="260"/>
      <c r="I133" s="260"/>
    </row>
    <row r="134" spans="1:9" x14ac:dyDescent="0.25">
      <c r="A134" s="265" t="s">
        <v>283</v>
      </c>
      <c r="B134" s="260" t="s">
        <v>284</v>
      </c>
      <c r="C134" s="266">
        <v>5.14</v>
      </c>
      <c r="D134" s="266">
        <v>9.9600000000000009</v>
      </c>
      <c r="E134" s="266">
        <v>193.59</v>
      </c>
      <c r="F134" s="266">
        <v>188.77</v>
      </c>
      <c r="G134" s="266"/>
      <c r="H134" s="260"/>
      <c r="I134" s="260"/>
    </row>
    <row r="135" spans="1:9" x14ac:dyDescent="0.25">
      <c r="A135" s="265" t="s">
        <v>926</v>
      </c>
      <c r="B135" s="260" t="s">
        <v>927</v>
      </c>
      <c r="C135" s="266">
        <v>462</v>
      </c>
      <c r="D135" s="266">
        <v>462</v>
      </c>
      <c r="E135" s="266">
        <v>21252</v>
      </c>
      <c r="F135" s="266">
        <v>21252</v>
      </c>
      <c r="G135" s="266"/>
      <c r="H135" s="260"/>
      <c r="I135" s="260"/>
    </row>
    <row r="136" spans="1:9" x14ac:dyDescent="0.25">
      <c r="A136" s="265" t="s">
        <v>940</v>
      </c>
      <c r="B136" s="260" t="s">
        <v>941</v>
      </c>
      <c r="C136" s="266">
        <v>0</v>
      </c>
      <c r="D136" s="266">
        <v>732.36</v>
      </c>
      <c r="E136" s="266">
        <v>732.36</v>
      </c>
      <c r="F136" s="266">
        <v>0</v>
      </c>
      <c r="G136" s="266"/>
      <c r="H136" s="260"/>
      <c r="I136" s="260"/>
    </row>
    <row r="137" spans="1:9" x14ac:dyDescent="0.25">
      <c r="A137" s="262" t="s">
        <v>285</v>
      </c>
      <c r="B137" s="263" t="s">
        <v>286</v>
      </c>
      <c r="C137" s="264">
        <v>47271.15</v>
      </c>
      <c r="D137" s="264">
        <v>92521.89</v>
      </c>
      <c r="E137" s="264">
        <v>93444.95</v>
      </c>
      <c r="F137" s="264">
        <v>48194.21</v>
      </c>
      <c r="G137" s="264"/>
      <c r="H137" s="263"/>
      <c r="I137" s="263"/>
    </row>
    <row r="138" spans="1:9" x14ac:dyDescent="0.25">
      <c r="A138" s="265" t="s">
        <v>287</v>
      </c>
      <c r="B138" s="260" t="s">
        <v>288</v>
      </c>
      <c r="C138" s="266">
        <v>47271.15</v>
      </c>
      <c r="D138" s="266">
        <v>92521.89</v>
      </c>
      <c r="E138" s="266">
        <v>93444.95</v>
      </c>
      <c r="F138" s="266">
        <v>48194.21</v>
      </c>
      <c r="G138" s="266"/>
      <c r="H138" s="260"/>
      <c r="I138" s="260"/>
    </row>
    <row r="139" spans="1:9" x14ac:dyDescent="0.25">
      <c r="A139" s="262" t="s">
        <v>289</v>
      </c>
      <c r="B139" s="263" t="s">
        <v>290</v>
      </c>
      <c r="C139" s="264">
        <v>165331</v>
      </c>
      <c r="D139" s="264">
        <v>440855.02</v>
      </c>
      <c r="E139" s="264">
        <v>401068.76</v>
      </c>
      <c r="F139" s="264">
        <v>125544.74</v>
      </c>
      <c r="G139" s="264"/>
      <c r="H139" s="263"/>
      <c r="I139" s="263"/>
    </row>
    <row r="140" spans="1:9" x14ac:dyDescent="0.25">
      <c r="A140" s="262" t="s">
        <v>291</v>
      </c>
      <c r="B140" s="263" t="s">
        <v>290</v>
      </c>
      <c r="C140" s="264">
        <v>165331</v>
      </c>
      <c r="D140" s="264">
        <v>440855.02</v>
      </c>
      <c r="E140" s="264">
        <v>401068.76</v>
      </c>
      <c r="F140" s="264">
        <v>125544.74</v>
      </c>
      <c r="G140" s="264"/>
      <c r="H140" s="263"/>
      <c r="I140" s="263"/>
    </row>
    <row r="141" spans="1:9" x14ac:dyDescent="0.25">
      <c r="A141" s="262" t="s">
        <v>292</v>
      </c>
      <c r="B141" s="263" t="s">
        <v>293</v>
      </c>
      <c r="C141" s="264">
        <v>165331</v>
      </c>
      <c r="D141" s="264">
        <v>440855.02</v>
      </c>
      <c r="E141" s="264">
        <v>401068.76</v>
      </c>
      <c r="F141" s="264">
        <v>125544.74</v>
      </c>
      <c r="G141" s="264"/>
      <c r="H141" s="263"/>
      <c r="I141" s="263"/>
    </row>
    <row r="142" spans="1:9" x14ac:dyDescent="0.25">
      <c r="A142" s="265" t="s">
        <v>294</v>
      </c>
      <c r="B142" s="260" t="s">
        <v>295</v>
      </c>
      <c r="C142" s="266">
        <v>12263.8</v>
      </c>
      <c r="D142" s="266">
        <v>26771.47</v>
      </c>
      <c r="E142" s="266">
        <v>21068.32</v>
      </c>
      <c r="F142" s="266">
        <v>6560.65</v>
      </c>
      <c r="G142" s="266"/>
      <c r="H142" s="260"/>
      <c r="I142" s="260"/>
    </row>
    <row r="143" spans="1:9" x14ac:dyDescent="0.25">
      <c r="A143" s="265" t="s">
        <v>296</v>
      </c>
      <c r="B143" s="260" t="s">
        <v>297</v>
      </c>
      <c r="C143" s="266">
        <v>47738.33</v>
      </c>
      <c r="D143" s="266">
        <v>96048.81</v>
      </c>
      <c r="E143" s="266">
        <v>81476.25</v>
      </c>
      <c r="F143" s="266">
        <v>33165.769999999997</v>
      </c>
      <c r="G143" s="266"/>
      <c r="H143" s="260"/>
      <c r="I143" s="260"/>
    </row>
    <row r="144" spans="1:9" x14ac:dyDescent="0.25">
      <c r="A144" s="265" t="s">
        <v>298</v>
      </c>
      <c r="B144" s="260" t="s">
        <v>299</v>
      </c>
      <c r="C144" s="266">
        <v>23560.77</v>
      </c>
      <c r="D144" s="266">
        <v>62038.58</v>
      </c>
      <c r="E144" s="266">
        <v>55497.61</v>
      </c>
      <c r="F144" s="266">
        <v>17019.8</v>
      </c>
      <c r="G144" s="266"/>
      <c r="H144" s="260"/>
      <c r="I144" s="260"/>
    </row>
    <row r="145" spans="1:9" x14ac:dyDescent="0.25">
      <c r="A145" s="265" t="s">
        <v>300</v>
      </c>
      <c r="B145" s="260" t="s">
        <v>301</v>
      </c>
      <c r="C145" s="266">
        <v>75924.600000000006</v>
      </c>
      <c r="D145" s="266">
        <v>244309.16</v>
      </c>
      <c r="E145" s="266">
        <v>230997.43</v>
      </c>
      <c r="F145" s="266">
        <v>62612.87</v>
      </c>
      <c r="G145" s="266"/>
      <c r="H145" s="260"/>
      <c r="I145" s="260"/>
    </row>
    <row r="146" spans="1:9" x14ac:dyDescent="0.25">
      <c r="A146" s="265" t="s">
        <v>302</v>
      </c>
      <c r="B146" s="260" t="s">
        <v>303</v>
      </c>
      <c r="C146" s="266">
        <v>5843.5</v>
      </c>
      <c r="D146" s="266">
        <v>11687</v>
      </c>
      <c r="E146" s="266">
        <v>12029.15</v>
      </c>
      <c r="F146" s="266">
        <v>6185.65</v>
      </c>
      <c r="G146" s="266"/>
      <c r="H146" s="260"/>
      <c r="I146" s="260"/>
    </row>
    <row r="147" spans="1:9" x14ac:dyDescent="0.25">
      <c r="A147" s="262" t="s">
        <v>304</v>
      </c>
      <c r="B147" s="263" t="s">
        <v>305</v>
      </c>
      <c r="C147" s="264">
        <v>4757794.17</v>
      </c>
      <c r="D147" s="264">
        <v>433626.03</v>
      </c>
      <c r="E147" s="264">
        <v>696468.54</v>
      </c>
      <c r="F147" s="264">
        <v>5020636.68</v>
      </c>
      <c r="G147" s="264"/>
      <c r="H147" s="263"/>
      <c r="I147" s="263"/>
    </row>
    <row r="148" spans="1:9" x14ac:dyDescent="0.25">
      <c r="A148" s="262" t="s">
        <v>306</v>
      </c>
      <c r="B148" s="263" t="s">
        <v>305</v>
      </c>
      <c r="C148" s="264">
        <v>4757794.17</v>
      </c>
      <c r="D148" s="264">
        <v>433626.03</v>
      </c>
      <c r="E148" s="264">
        <v>696468.54</v>
      </c>
      <c r="F148" s="264">
        <v>5020636.68</v>
      </c>
      <c r="G148" s="264"/>
      <c r="H148" s="263"/>
      <c r="I148" s="263"/>
    </row>
    <row r="149" spans="1:9" x14ac:dyDescent="0.25">
      <c r="A149" s="262" t="s">
        <v>307</v>
      </c>
      <c r="B149" s="263" t="s">
        <v>308</v>
      </c>
      <c r="C149" s="264">
        <v>4757794.17</v>
      </c>
      <c r="D149" s="264">
        <v>433626.03</v>
      </c>
      <c r="E149" s="264">
        <v>696468.54</v>
      </c>
      <c r="F149" s="264">
        <v>5020636.68</v>
      </c>
      <c r="G149" s="264"/>
      <c r="H149" s="263"/>
      <c r="I149" s="263"/>
    </row>
    <row r="150" spans="1:9" x14ac:dyDescent="0.25">
      <c r="A150" s="265" t="s">
        <v>309</v>
      </c>
      <c r="B150" s="260" t="s">
        <v>310</v>
      </c>
      <c r="C150" s="266">
        <v>2997216.92</v>
      </c>
      <c r="D150" s="266">
        <v>287437.92</v>
      </c>
      <c r="E150" s="266">
        <v>312990.21000000002</v>
      </c>
      <c r="F150" s="266">
        <v>3022769.21</v>
      </c>
      <c r="G150" s="266"/>
      <c r="H150" s="260"/>
      <c r="I150" s="260"/>
    </row>
    <row r="151" spans="1:9" x14ac:dyDescent="0.25">
      <c r="A151" s="265" t="s">
        <v>311</v>
      </c>
      <c r="B151" s="260" t="s">
        <v>312</v>
      </c>
      <c r="C151" s="266">
        <v>1040251.67</v>
      </c>
      <c r="D151" s="266">
        <v>94265.59</v>
      </c>
      <c r="E151" s="266">
        <v>104006.9</v>
      </c>
      <c r="F151" s="266">
        <v>1049992.98</v>
      </c>
      <c r="G151" s="266"/>
      <c r="H151" s="260"/>
      <c r="I151" s="260"/>
    </row>
    <row r="152" spans="1:9" x14ac:dyDescent="0.25">
      <c r="A152" s="265" t="s">
        <v>313</v>
      </c>
      <c r="B152" s="260" t="s">
        <v>314</v>
      </c>
      <c r="C152" s="266">
        <v>536219.28</v>
      </c>
      <c r="D152" s="266">
        <v>38331.980000000003</v>
      </c>
      <c r="E152" s="266">
        <v>207536.39</v>
      </c>
      <c r="F152" s="266">
        <v>705423.69</v>
      </c>
      <c r="G152" s="266"/>
      <c r="H152" s="260"/>
      <c r="I152" s="260"/>
    </row>
    <row r="153" spans="1:9" x14ac:dyDescent="0.25">
      <c r="A153" s="265" t="s">
        <v>315</v>
      </c>
      <c r="B153" s="260" t="s">
        <v>316</v>
      </c>
      <c r="C153" s="266">
        <v>184106.3</v>
      </c>
      <c r="D153" s="266">
        <v>13590.54</v>
      </c>
      <c r="E153" s="266">
        <v>71935.039999999994</v>
      </c>
      <c r="F153" s="266">
        <v>242450.8</v>
      </c>
      <c r="G153" s="266"/>
      <c r="H153" s="260"/>
      <c r="I153" s="260"/>
    </row>
    <row r="154" spans="1:9" x14ac:dyDescent="0.25">
      <c r="A154" s="262" t="s">
        <v>317</v>
      </c>
      <c r="B154" s="263" t="s">
        <v>150</v>
      </c>
      <c r="C154" s="264">
        <v>34845942.159999996</v>
      </c>
      <c r="D154" s="264">
        <v>7565684.7599999998</v>
      </c>
      <c r="E154" s="264">
        <v>4579666.93</v>
      </c>
      <c r="F154" s="264">
        <v>31859924.329999998</v>
      </c>
      <c r="G154" s="264"/>
      <c r="H154" s="263"/>
      <c r="I154" s="263"/>
    </row>
    <row r="155" spans="1:9" x14ac:dyDescent="0.25">
      <c r="A155" s="262" t="s">
        <v>318</v>
      </c>
      <c r="B155" s="263" t="s">
        <v>319</v>
      </c>
      <c r="C155" s="264">
        <v>33505199.75</v>
      </c>
      <c r="D155" s="264">
        <v>7463439.9400000004</v>
      </c>
      <c r="E155" s="264">
        <v>4579666.93</v>
      </c>
      <c r="F155" s="264">
        <v>30621426.739999998</v>
      </c>
      <c r="G155" s="264"/>
      <c r="H155" s="263"/>
      <c r="I155" s="263"/>
    </row>
    <row r="156" spans="1:9" x14ac:dyDescent="0.25">
      <c r="A156" s="262" t="s">
        <v>320</v>
      </c>
      <c r="B156" s="263" t="s">
        <v>319</v>
      </c>
      <c r="C156" s="264">
        <v>33505199.75</v>
      </c>
      <c r="D156" s="264">
        <v>7463439.9400000004</v>
      </c>
      <c r="E156" s="264">
        <v>4579666.93</v>
      </c>
      <c r="F156" s="264">
        <v>30621426.739999998</v>
      </c>
      <c r="G156" s="264"/>
      <c r="H156" s="263"/>
      <c r="I156" s="263"/>
    </row>
    <row r="157" spans="1:9" x14ac:dyDescent="0.25">
      <c r="A157" s="262" t="s">
        <v>321</v>
      </c>
      <c r="B157" s="263" t="s">
        <v>319</v>
      </c>
      <c r="C157" s="264">
        <v>33505199.75</v>
      </c>
      <c r="D157" s="264">
        <v>7463439.9400000004</v>
      </c>
      <c r="E157" s="264">
        <v>4579666.93</v>
      </c>
      <c r="F157" s="264">
        <v>30621426.739999998</v>
      </c>
      <c r="G157" s="264"/>
      <c r="H157" s="263"/>
      <c r="I157" s="263"/>
    </row>
    <row r="158" spans="1:9" x14ac:dyDescent="0.25">
      <c r="A158" s="265" t="s">
        <v>322</v>
      </c>
      <c r="B158" s="260" t="s">
        <v>323</v>
      </c>
      <c r="C158" s="266">
        <v>6523098.1900000004</v>
      </c>
      <c r="D158" s="266">
        <v>7119834.2800000003</v>
      </c>
      <c r="E158" s="266">
        <v>4462558.99</v>
      </c>
      <c r="F158" s="266">
        <v>3865822.9</v>
      </c>
      <c r="G158" s="266"/>
      <c r="H158" s="260"/>
      <c r="I158" s="260"/>
    </row>
    <row r="159" spans="1:9" x14ac:dyDescent="0.25">
      <c r="A159" s="265" t="s">
        <v>324</v>
      </c>
      <c r="B159" s="260" t="s">
        <v>325</v>
      </c>
      <c r="C159" s="266">
        <v>4009908.76</v>
      </c>
      <c r="D159" s="266">
        <v>0</v>
      </c>
      <c r="E159" s="266">
        <v>40114.269999999997</v>
      </c>
      <c r="F159" s="266">
        <v>4050023.03</v>
      </c>
      <c r="G159" s="266"/>
      <c r="H159" s="260"/>
      <c r="I159" s="260"/>
    </row>
    <row r="160" spans="1:9" x14ac:dyDescent="0.25">
      <c r="A160" s="265" t="s">
        <v>326</v>
      </c>
      <c r="B160" s="260" t="s">
        <v>327</v>
      </c>
      <c r="C160" s="266">
        <v>19402579.010000002</v>
      </c>
      <c r="D160" s="266">
        <v>343605.66</v>
      </c>
      <c r="E160" s="266">
        <v>0</v>
      </c>
      <c r="F160" s="266">
        <v>19058973.350000001</v>
      </c>
      <c r="G160" s="266"/>
      <c r="H160" s="260"/>
      <c r="I160" s="260"/>
    </row>
    <row r="161" spans="1:9" x14ac:dyDescent="0.25">
      <c r="A161" s="265" t="s">
        <v>328</v>
      </c>
      <c r="B161" s="260" t="s">
        <v>329</v>
      </c>
      <c r="C161" s="266">
        <v>3569613.79</v>
      </c>
      <c r="D161" s="266">
        <v>0</v>
      </c>
      <c r="E161" s="266">
        <v>76993.67</v>
      </c>
      <c r="F161" s="266">
        <v>3646607.46</v>
      </c>
      <c r="G161" s="266"/>
      <c r="H161" s="260"/>
      <c r="I161" s="260"/>
    </row>
    <row r="162" spans="1:9" x14ac:dyDescent="0.25">
      <c r="A162" s="262" t="s">
        <v>330</v>
      </c>
      <c r="B162" s="263" t="s">
        <v>305</v>
      </c>
      <c r="C162" s="264">
        <v>1340742.4099999999</v>
      </c>
      <c r="D162" s="264">
        <v>102244.82</v>
      </c>
      <c r="E162" s="264">
        <v>0</v>
      </c>
      <c r="F162" s="264">
        <v>1238497.5900000001</v>
      </c>
      <c r="G162" s="264"/>
      <c r="H162" s="263"/>
      <c r="I162" s="263"/>
    </row>
    <row r="163" spans="1:9" x14ac:dyDescent="0.25">
      <c r="A163" s="262" t="s">
        <v>331</v>
      </c>
      <c r="B163" s="263" t="s">
        <v>305</v>
      </c>
      <c r="C163" s="264">
        <v>1340742.4099999999</v>
      </c>
      <c r="D163" s="264">
        <v>102244.82</v>
      </c>
      <c r="E163" s="264">
        <v>0</v>
      </c>
      <c r="F163" s="264">
        <v>1238497.5900000001</v>
      </c>
      <c r="G163" s="264"/>
      <c r="H163" s="263"/>
      <c r="I163" s="263"/>
    </row>
    <row r="164" spans="1:9" x14ac:dyDescent="0.25">
      <c r="A164" s="262" t="s">
        <v>332</v>
      </c>
      <c r="B164" s="263" t="s">
        <v>305</v>
      </c>
      <c r="C164" s="264">
        <v>80000</v>
      </c>
      <c r="D164" s="264">
        <v>0</v>
      </c>
      <c r="E164" s="264">
        <v>0</v>
      </c>
      <c r="F164" s="264">
        <v>80000</v>
      </c>
      <c r="G164" s="264"/>
      <c r="H164" s="263"/>
      <c r="I164" s="263"/>
    </row>
    <row r="165" spans="1:9" x14ac:dyDescent="0.25">
      <c r="A165" s="265" t="s">
        <v>333</v>
      </c>
      <c r="B165" s="260" t="s">
        <v>334</v>
      </c>
      <c r="C165" s="266">
        <v>80000</v>
      </c>
      <c r="D165" s="266">
        <v>0</v>
      </c>
      <c r="E165" s="266">
        <v>0</v>
      </c>
      <c r="F165" s="266">
        <v>80000</v>
      </c>
      <c r="G165" s="266"/>
      <c r="H165" s="260"/>
      <c r="I165" s="260"/>
    </row>
    <row r="166" spans="1:9" x14ac:dyDescent="0.25">
      <c r="A166" s="262" t="s">
        <v>335</v>
      </c>
      <c r="B166" s="263" t="s">
        <v>336</v>
      </c>
      <c r="C166" s="264">
        <v>1260742.4099999999</v>
      </c>
      <c r="D166" s="264">
        <v>102244.82</v>
      </c>
      <c r="E166" s="264">
        <v>0</v>
      </c>
      <c r="F166" s="264">
        <v>1158497.5900000001</v>
      </c>
      <c r="G166" s="264"/>
      <c r="H166" s="263"/>
      <c r="I166" s="263"/>
    </row>
    <row r="167" spans="1:9" x14ac:dyDescent="0.25">
      <c r="A167" s="265" t="s">
        <v>337</v>
      </c>
      <c r="B167" s="260" t="s">
        <v>338</v>
      </c>
      <c r="C167" s="266">
        <v>1260742.4099999999</v>
      </c>
      <c r="D167" s="266">
        <v>102244.82</v>
      </c>
      <c r="E167" s="266">
        <v>0</v>
      </c>
      <c r="F167" s="266">
        <v>1158497.5900000001</v>
      </c>
      <c r="G167" s="266"/>
      <c r="H167" s="260"/>
      <c r="I167" s="260"/>
    </row>
    <row r="168" spans="1:9" x14ac:dyDescent="0.25">
      <c r="A168" s="262" t="s">
        <v>339</v>
      </c>
      <c r="B168" s="263" t="s">
        <v>340</v>
      </c>
      <c r="C168" s="264">
        <v>20252491.09</v>
      </c>
      <c r="D168" s="264">
        <v>1517.01</v>
      </c>
      <c r="E168" s="264">
        <v>7608743.6100000003</v>
      </c>
      <c r="F168" s="264">
        <v>27859717.690000001</v>
      </c>
      <c r="G168" s="264"/>
      <c r="H168" s="263"/>
      <c r="I168" s="263"/>
    </row>
    <row r="169" spans="1:9" x14ac:dyDescent="0.25">
      <c r="A169" s="262" t="s">
        <v>341</v>
      </c>
      <c r="B169" s="263" t="s">
        <v>340</v>
      </c>
      <c r="C169" s="264">
        <v>20252491.09</v>
      </c>
      <c r="D169" s="264">
        <v>1517.01</v>
      </c>
      <c r="E169" s="264">
        <v>7608743.6100000003</v>
      </c>
      <c r="F169" s="264">
        <v>27859717.690000001</v>
      </c>
      <c r="G169" s="264"/>
      <c r="H169" s="263"/>
      <c r="I169" s="263"/>
    </row>
    <row r="170" spans="1:9" x14ac:dyDescent="0.25">
      <c r="A170" s="262" t="s">
        <v>342</v>
      </c>
      <c r="B170" s="263" t="s">
        <v>343</v>
      </c>
      <c r="C170" s="264">
        <v>20252491.09</v>
      </c>
      <c r="D170" s="264">
        <v>0</v>
      </c>
      <c r="E170" s="264">
        <v>7607226.5999999996</v>
      </c>
      <c r="F170" s="264">
        <v>27859717.690000001</v>
      </c>
      <c r="G170" s="264"/>
      <c r="H170" s="263"/>
      <c r="I170" s="263"/>
    </row>
    <row r="171" spans="1:9" x14ac:dyDescent="0.25">
      <c r="A171" s="262" t="s">
        <v>344</v>
      </c>
      <c r="B171" s="263" t="s">
        <v>345</v>
      </c>
      <c r="C171" s="264">
        <v>20230491.09</v>
      </c>
      <c r="D171" s="264">
        <v>0</v>
      </c>
      <c r="E171" s="264">
        <v>7104971.1600000001</v>
      </c>
      <c r="F171" s="264">
        <v>27335462.25</v>
      </c>
      <c r="G171" s="264"/>
      <c r="H171" s="263"/>
      <c r="I171" s="263"/>
    </row>
    <row r="172" spans="1:9" x14ac:dyDescent="0.25">
      <c r="A172" s="262" t="s">
        <v>346</v>
      </c>
      <c r="B172" s="263" t="s">
        <v>347</v>
      </c>
      <c r="C172" s="264">
        <v>20230491.09</v>
      </c>
      <c r="D172" s="264">
        <v>0</v>
      </c>
      <c r="E172" s="264">
        <v>7104971.1600000001</v>
      </c>
      <c r="F172" s="264">
        <v>27335462.25</v>
      </c>
      <c r="G172" s="264"/>
      <c r="H172" s="263"/>
      <c r="I172" s="263"/>
    </row>
    <row r="173" spans="1:9" x14ac:dyDescent="0.25">
      <c r="A173" s="265" t="s">
        <v>348</v>
      </c>
      <c r="B173" s="260" t="s">
        <v>349</v>
      </c>
      <c r="C173" s="266">
        <v>19922445.129999999</v>
      </c>
      <c r="D173" s="266">
        <v>0</v>
      </c>
      <c r="E173" s="266">
        <v>7002726.3399999999</v>
      </c>
      <c r="F173" s="266">
        <v>26925171.469999999</v>
      </c>
      <c r="G173" s="266"/>
      <c r="H173" s="260"/>
      <c r="I173" s="260"/>
    </row>
    <row r="174" spans="1:9" x14ac:dyDescent="0.25">
      <c r="A174" s="265" t="s">
        <v>350</v>
      </c>
      <c r="B174" s="260" t="s">
        <v>351</v>
      </c>
      <c r="C174" s="266">
        <v>308045.96000000002</v>
      </c>
      <c r="D174" s="266">
        <v>0</v>
      </c>
      <c r="E174" s="266">
        <v>102244.82</v>
      </c>
      <c r="F174" s="266">
        <v>410290.78</v>
      </c>
      <c r="G174" s="266"/>
      <c r="H174" s="260"/>
      <c r="I174" s="260"/>
    </row>
    <row r="175" spans="1:9" x14ac:dyDescent="0.25">
      <c r="A175" s="262" t="s">
        <v>352</v>
      </c>
      <c r="B175" s="263" t="s">
        <v>353</v>
      </c>
      <c r="C175" s="264">
        <v>22000</v>
      </c>
      <c r="D175" s="264">
        <v>0</v>
      </c>
      <c r="E175" s="264">
        <v>502255.44</v>
      </c>
      <c r="F175" s="264">
        <v>524255.44</v>
      </c>
      <c r="G175" s="264"/>
      <c r="H175" s="263"/>
      <c r="I175" s="263"/>
    </row>
    <row r="176" spans="1:9" x14ac:dyDescent="0.25">
      <c r="A176" s="262" t="s">
        <v>354</v>
      </c>
      <c r="B176" s="263" t="s">
        <v>355</v>
      </c>
      <c r="C176" s="264">
        <v>22000</v>
      </c>
      <c r="D176" s="264">
        <v>0</v>
      </c>
      <c r="E176" s="264">
        <v>502255.44</v>
      </c>
      <c r="F176" s="264">
        <v>524255.44</v>
      </c>
      <c r="G176" s="264"/>
      <c r="H176" s="263"/>
      <c r="I176" s="263"/>
    </row>
    <row r="177" spans="1:9" x14ac:dyDescent="0.25">
      <c r="A177" s="265" t="s">
        <v>356</v>
      </c>
      <c r="B177" s="260" t="s">
        <v>357</v>
      </c>
      <c r="C177" s="266">
        <v>22000</v>
      </c>
      <c r="D177" s="266">
        <v>0</v>
      </c>
      <c r="E177" s="266">
        <v>502255.44</v>
      </c>
      <c r="F177" s="266">
        <v>524255.44</v>
      </c>
      <c r="G177" s="266"/>
      <c r="H177" s="260"/>
      <c r="I177" s="260"/>
    </row>
    <row r="178" spans="1:9" x14ac:dyDescent="0.25">
      <c r="A178" s="262" t="s">
        <v>947</v>
      </c>
      <c r="B178" s="263" t="s">
        <v>948</v>
      </c>
      <c r="C178" s="264">
        <v>0</v>
      </c>
      <c r="D178" s="264">
        <v>1517.01</v>
      </c>
      <c r="E178" s="264">
        <v>1517.01</v>
      </c>
      <c r="F178" s="264">
        <v>0</v>
      </c>
      <c r="G178" s="264"/>
      <c r="H178" s="263"/>
      <c r="I178" s="263"/>
    </row>
    <row r="179" spans="1:9" x14ac:dyDescent="0.25">
      <c r="A179" s="262" t="s">
        <v>949</v>
      </c>
      <c r="B179" s="263" t="s">
        <v>950</v>
      </c>
      <c r="C179" s="264">
        <v>0</v>
      </c>
      <c r="D179" s="264">
        <v>1517.01</v>
      </c>
      <c r="E179" s="264">
        <v>1517.01</v>
      </c>
      <c r="F179" s="264">
        <v>0</v>
      </c>
      <c r="G179" s="264"/>
      <c r="H179" s="263"/>
      <c r="I179" s="263"/>
    </row>
    <row r="180" spans="1:9" x14ac:dyDescent="0.25">
      <c r="A180" s="262" t="s">
        <v>951</v>
      </c>
      <c r="B180" s="263" t="s">
        <v>950</v>
      </c>
      <c r="C180" s="264">
        <v>0</v>
      </c>
      <c r="D180" s="264">
        <v>1517.01</v>
      </c>
      <c r="E180" s="264">
        <v>1517.01</v>
      </c>
      <c r="F180" s="264">
        <v>0</v>
      </c>
      <c r="G180" s="264"/>
      <c r="H180" s="263"/>
      <c r="I180" s="263"/>
    </row>
    <row r="181" spans="1:9" x14ac:dyDescent="0.25">
      <c r="A181" s="265" t="s">
        <v>952</v>
      </c>
      <c r="B181" s="260" t="s">
        <v>953</v>
      </c>
      <c r="C181" s="266">
        <v>0</v>
      </c>
      <c r="D181" s="266">
        <v>1517.01</v>
      </c>
      <c r="E181" s="266">
        <v>1517.01</v>
      </c>
      <c r="F181" s="266">
        <v>0</v>
      </c>
      <c r="G181" s="266"/>
      <c r="H181" s="260"/>
      <c r="I181" s="260"/>
    </row>
    <row r="182" spans="1:9" x14ac:dyDescent="0.25">
      <c r="A182" s="262" t="s">
        <v>358</v>
      </c>
      <c r="B182" s="263" t="s">
        <v>359</v>
      </c>
      <c r="C182" s="264">
        <v>20252491.09</v>
      </c>
      <c r="D182" s="264">
        <v>9685784.4399999995</v>
      </c>
      <c r="E182" s="264">
        <v>2078557.84</v>
      </c>
      <c r="F182" s="264">
        <v>27859717.690000001</v>
      </c>
      <c r="G182" s="264"/>
      <c r="H182" s="263"/>
      <c r="I182" s="263"/>
    </row>
    <row r="183" spans="1:9" x14ac:dyDescent="0.25">
      <c r="A183" s="262" t="s">
        <v>360</v>
      </c>
      <c r="B183" s="263" t="s">
        <v>361</v>
      </c>
      <c r="C183" s="264">
        <v>20890462.27</v>
      </c>
      <c r="D183" s="264">
        <v>9669179.2699999996</v>
      </c>
      <c r="E183" s="264">
        <v>1872364.94</v>
      </c>
      <c r="F183" s="264">
        <v>28687276.600000001</v>
      </c>
      <c r="G183" s="264"/>
      <c r="H183" s="263"/>
      <c r="I183" s="263"/>
    </row>
    <row r="184" spans="1:9" x14ac:dyDescent="0.25">
      <c r="A184" s="262" t="s">
        <v>362</v>
      </c>
      <c r="B184" s="263" t="s">
        <v>361</v>
      </c>
      <c r="C184" s="264">
        <v>20890462.27</v>
      </c>
      <c r="D184" s="264">
        <v>9669179.2699999996</v>
      </c>
      <c r="E184" s="264">
        <v>1872364.94</v>
      </c>
      <c r="F184" s="264">
        <v>28687276.600000001</v>
      </c>
      <c r="G184" s="264"/>
      <c r="H184" s="263"/>
      <c r="I184" s="263"/>
    </row>
    <row r="185" spans="1:9" x14ac:dyDescent="0.25">
      <c r="A185" s="262" t="s">
        <v>363</v>
      </c>
      <c r="B185" s="263" t="s">
        <v>364</v>
      </c>
      <c r="C185" s="264">
        <v>13365856.109999999</v>
      </c>
      <c r="D185" s="264">
        <v>5422032.9500000002</v>
      </c>
      <c r="E185" s="264">
        <v>648151.96</v>
      </c>
      <c r="F185" s="264">
        <v>18139737.100000001</v>
      </c>
      <c r="G185" s="264"/>
      <c r="H185" s="263"/>
      <c r="I185" s="263"/>
    </row>
    <row r="186" spans="1:9" x14ac:dyDescent="0.25">
      <c r="A186" s="262" t="s">
        <v>365</v>
      </c>
      <c r="B186" s="263" t="s">
        <v>364</v>
      </c>
      <c r="C186" s="264">
        <v>6387815.4699999997</v>
      </c>
      <c r="D186" s="264">
        <v>2700019.97</v>
      </c>
      <c r="E186" s="264">
        <v>310090.38</v>
      </c>
      <c r="F186" s="264">
        <v>8777745.0600000005</v>
      </c>
      <c r="G186" s="264"/>
      <c r="H186" s="263"/>
      <c r="I186" s="263"/>
    </row>
    <row r="187" spans="1:9" x14ac:dyDescent="0.25">
      <c r="A187" s="265" t="s">
        <v>366</v>
      </c>
      <c r="B187" s="260" t="s">
        <v>367</v>
      </c>
      <c r="C187" s="266">
        <v>5798131.9400000004</v>
      </c>
      <c r="D187" s="266">
        <v>2107676.0299999998</v>
      </c>
      <c r="E187" s="266">
        <v>4641.8500000000004</v>
      </c>
      <c r="F187" s="266">
        <v>7901166.1200000001</v>
      </c>
      <c r="G187" s="266"/>
      <c r="H187" s="260"/>
      <c r="I187" s="260"/>
    </row>
    <row r="188" spans="1:9" x14ac:dyDescent="0.25">
      <c r="A188" s="265" t="s">
        <v>944</v>
      </c>
      <c r="B188" s="260" t="s">
        <v>945</v>
      </c>
      <c r="C188" s="266">
        <v>3.84</v>
      </c>
      <c r="D188" s="266">
        <v>0</v>
      </c>
      <c r="E188" s="266">
        <v>0</v>
      </c>
      <c r="F188" s="266">
        <v>3.84</v>
      </c>
      <c r="G188" s="266"/>
      <c r="H188" s="260"/>
      <c r="I188" s="260"/>
    </row>
    <row r="189" spans="1:9" x14ac:dyDescent="0.25">
      <c r="A189" s="265" t="s">
        <v>641</v>
      </c>
      <c r="B189" s="260" t="s">
        <v>642</v>
      </c>
      <c r="C189" s="266">
        <v>-822.17</v>
      </c>
      <c r="D189" s="266">
        <v>36451.339999999997</v>
      </c>
      <c r="E189" s="266">
        <v>35629.17</v>
      </c>
      <c r="F189" s="266">
        <v>-1.70530256582424E-12</v>
      </c>
      <c r="G189" s="266"/>
      <c r="H189" s="260"/>
      <c r="I189" s="260"/>
    </row>
    <row r="190" spans="1:9" x14ac:dyDescent="0.25">
      <c r="A190" s="265" t="s">
        <v>368</v>
      </c>
      <c r="B190" s="260" t="s">
        <v>369</v>
      </c>
      <c r="C190" s="266">
        <v>0</v>
      </c>
      <c r="D190" s="266">
        <v>257816.59</v>
      </c>
      <c r="E190" s="266">
        <v>257816.59</v>
      </c>
      <c r="F190" s="266">
        <v>0</v>
      </c>
      <c r="G190" s="266"/>
      <c r="H190" s="260"/>
      <c r="I190" s="260"/>
    </row>
    <row r="191" spans="1:9" x14ac:dyDescent="0.25">
      <c r="A191" s="265" t="s">
        <v>370</v>
      </c>
      <c r="B191" s="260" t="s">
        <v>371</v>
      </c>
      <c r="C191" s="266">
        <v>248194.59</v>
      </c>
      <c r="D191" s="266">
        <v>101621.27</v>
      </c>
      <c r="E191" s="266">
        <v>593.23</v>
      </c>
      <c r="F191" s="266">
        <v>349222.63</v>
      </c>
      <c r="G191" s="266"/>
      <c r="H191" s="260"/>
      <c r="I191" s="260"/>
    </row>
    <row r="192" spans="1:9" x14ac:dyDescent="0.25">
      <c r="A192" s="265" t="s">
        <v>372</v>
      </c>
      <c r="B192" s="260" t="s">
        <v>373</v>
      </c>
      <c r="C192" s="266">
        <v>5506.7</v>
      </c>
      <c r="D192" s="266">
        <v>1722.36</v>
      </c>
      <c r="E192" s="266">
        <v>0</v>
      </c>
      <c r="F192" s="266">
        <v>7229.06</v>
      </c>
      <c r="G192" s="266"/>
      <c r="H192" s="260"/>
      <c r="I192" s="260"/>
    </row>
    <row r="193" spans="1:9" x14ac:dyDescent="0.25">
      <c r="A193" s="265" t="s">
        <v>374</v>
      </c>
      <c r="B193" s="260" t="s">
        <v>375</v>
      </c>
      <c r="C193" s="266">
        <v>95482.14</v>
      </c>
      <c r="D193" s="266">
        <v>114769.29</v>
      </c>
      <c r="E193" s="266">
        <v>11409.54</v>
      </c>
      <c r="F193" s="266">
        <v>198841.89</v>
      </c>
      <c r="G193" s="266"/>
      <c r="H193" s="260"/>
      <c r="I193" s="260"/>
    </row>
    <row r="194" spans="1:9" x14ac:dyDescent="0.25">
      <c r="A194" s="265" t="s">
        <v>376</v>
      </c>
      <c r="B194" s="260" t="s">
        <v>377</v>
      </c>
      <c r="C194" s="266">
        <v>22318.43</v>
      </c>
      <c r="D194" s="266">
        <v>6963.09</v>
      </c>
      <c r="E194" s="266">
        <v>0</v>
      </c>
      <c r="F194" s="266">
        <v>29281.52</v>
      </c>
      <c r="G194" s="266"/>
      <c r="H194" s="260"/>
      <c r="I194" s="260"/>
    </row>
    <row r="195" spans="1:9" x14ac:dyDescent="0.25">
      <c r="A195" s="265" t="s">
        <v>378</v>
      </c>
      <c r="B195" s="260" t="s">
        <v>379</v>
      </c>
      <c r="C195" s="266">
        <v>219000</v>
      </c>
      <c r="D195" s="266">
        <v>73000</v>
      </c>
      <c r="E195" s="266">
        <v>0</v>
      </c>
      <c r="F195" s="266">
        <v>292000</v>
      </c>
      <c r="G195" s="266"/>
      <c r="H195" s="260"/>
      <c r="I195" s="260"/>
    </row>
    <row r="196" spans="1:9" x14ac:dyDescent="0.25">
      <c r="A196" s="262" t="s">
        <v>380</v>
      </c>
      <c r="B196" s="263" t="s">
        <v>381</v>
      </c>
      <c r="C196" s="264">
        <v>2486734.98</v>
      </c>
      <c r="D196" s="264">
        <v>1047498.99</v>
      </c>
      <c r="E196" s="264">
        <v>197583.68</v>
      </c>
      <c r="F196" s="264">
        <v>3336650.29</v>
      </c>
      <c r="G196" s="264"/>
      <c r="H196" s="263"/>
      <c r="I196" s="263"/>
    </row>
    <row r="197" spans="1:9" x14ac:dyDescent="0.25">
      <c r="A197" s="265" t="s">
        <v>382</v>
      </c>
      <c r="B197" s="260" t="s">
        <v>383</v>
      </c>
      <c r="C197" s="266">
        <v>1261455.23</v>
      </c>
      <c r="D197" s="266">
        <v>567994.86</v>
      </c>
      <c r="E197" s="266">
        <v>143155.79</v>
      </c>
      <c r="F197" s="266">
        <v>1686294.3</v>
      </c>
      <c r="G197" s="266"/>
      <c r="H197" s="260"/>
      <c r="I197" s="260"/>
    </row>
    <row r="198" spans="1:9" x14ac:dyDescent="0.25">
      <c r="A198" s="265" t="s">
        <v>384</v>
      </c>
      <c r="B198" s="260" t="s">
        <v>385</v>
      </c>
      <c r="C198" s="266">
        <v>58027.56</v>
      </c>
      <c r="D198" s="266">
        <v>38422.9</v>
      </c>
      <c r="E198" s="266">
        <v>0</v>
      </c>
      <c r="F198" s="266">
        <v>96450.46</v>
      </c>
      <c r="G198" s="266"/>
      <c r="H198" s="260"/>
      <c r="I198" s="260"/>
    </row>
    <row r="199" spans="1:9" x14ac:dyDescent="0.25">
      <c r="A199" s="265" t="s">
        <v>386</v>
      </c>
      <c r="B199" s="260" t="s">
        <v>387</v>
      </c>
      <c r="C199" s="266">
        <v>1051988.3700000001</v>
      </c>
      <c r="D199" s="266">
        <v>373514.08</v>
      </c>
      <c r="E199" s="266">
        <v>18777.96</v>
      </c>
      <c r="F199" s="266">
        <v>1406724.49</v>
      </c>
      <c r="G199" s="266"/>
      <c r="H199" s="260"/>
      <c r="I199" s="260"/>
    </row>
    <row r="200" spans="1:9" x14ac:dyDescent="0.25">
      <c r="A200" s="265" t="s">
        <v>388</v>
      </c>
      <c r="B200" s="260" t="s">
        <v>389</v>
      </c>
      <c r="C200" s="266">
        <v>115263.82</v>
      </c>
      <c r="D200" s="266">
        <v>67567.149999999994</v>
      </c>
      <c r="E200" s="266">
        <v>35649.93</v>
      </c>
      <c r="F200" s="266">
        <v>147181.04</v>
      </c>
      <c r="G200" s="266"/>
      <c r="H200" s="260"/>
      <c r="I200" s="260"/>
    </row>
    <row r="201" spans="1:9" x14ac:dyDescent="0.25">
      <c r="A201" s="262" t="s">
        <v>390</v>
      </c>
      <c r="B201" s="263" t="s">
        <v>391</v>
      </c>
      <c r="C201" s="264">
        <v>2390215.16</v>
      </c>
      <c r="D201" s="264">
        <v>995587.28</v>
      </c>
      <c r="E201" s="264">
        <v>48281.05</v>
      </c>
      <c r="F201" s="264">
        <v>3337521.39</v>
      </c>
      <c r="G201" s="264"/>
      <c r="H201" s="263"/>
      <c r="I201" s="263"/>
    </row>
    <row r="202" spans="1:9" x14ac:dyDescent="0.25">
      <c r="A202" s="265" t="s">
        <v>392</v>
      </c>
      <c r="B202" s="260" t="s">
        <v>393</v>
      </c>
      <c r="C202" s="266">
        <v>1626565.47</v>
      </c>
      <c r="D202" s="266">
        <v>640147.61</v>
      </c>
      <c r="E202" s="266">
        <v>36569.040000000001</v>
      </c>
      <c r="F202" s="266">
        <v>2230144.04</v>
      </c>
      <c r="G202" s="266"/>
      <c r="H202" s="260"/>
      <c r="I202" s="260"/>
    </row>
    <row r="203" spans="1:9" x14ac:dyDescent="0.25">
      <c r="A203" s="265" t="s">
        <v>394</v>
      </c>
      <c r="B203" s="260" t="s">
        <v>395</v>
      </c>
      <c r="C203" s="266">
        <v>695764.79</v>
      </c>
      <c r="D203" s="266">
        <v>332019.11</v>
      </c>
      <c r="E203" s="266">
        <v>11414.38</v>
      </c>
      <c r="F203" s="266">
        <v>1016369.52</v>
      </c>
      <c r="G203" s="266"/>
      <c r="H203" s="260"/>
      <c r="I203" s="260"/>
    </row>
    <row r="204" spans="1:9" x14ac:dyDescent="0.25">
      <c r="A204" s="265" t="s">
        <v>396</v>
      </c>
      <c r="B204" s="260" t="s">
        <v>397</v>
      </c>
      <c r="C204" s="266">
        <v>67879.759999999995</v>
      </c>
      <c r="D204" s="266">
        <v>23420.560000000001</v>
      </c>
      <c r="E204" s="266">
        <v>292.49</v>
      </c>
      <c r="F204" s="266">
        <v>91007.83</v>
      </c>
      <c r="G204" s="266"/>
      <c r="H204" s="260"/>
      <c r="I204" s="260"/>
    </row>
    <row r="205" spans="1:9" x14ac:dyDescent="0.25">
      <c r="A205" s="265" t="s">
        <v>637</v>
      </c>
      <c r="B205" s="260" t="s">
        <v>638</v>
      </c>
      <c r="C205" s="266">
        <v>5.14</v>
      </c>
      <c r="D205" s="266">
        <v>0</v>
      </c>
      <c r="E205" s="266">
        <v>5.14</v>
      </c>
      <c r="F205" s="266">
        <v>0</v>
      </c>
      <c r="G205" s="266"/>
      <c r="H205" s="260"/>
      <c r="I205" s="260"/>
    </row>
    <row r="206" spans="1:9" x14ac:dyDescent="0.25">
      <c r="A206" s="262" t="s">
        <v>398</v>
      </c>
      <c r="B206" s="263" t="s">
        <v>308</v>
      </c>
      <c r="C206" s="264">
        <v>2028391.49</v>
      </c>
      <c r="D206" s="264">
        <v>667467.88</v>
      </c>
      <c r="E206" s="264">
        <v>92196.85</v>
      </c>
      <c r="F206" s="264">
        <v>2603662.52</v>
      </c>
      <c r="G206" s="264"/>
      <c r="H206" s="263"/>
      <c r="I206" s="263"/>
    </row>
    <row r="207" spans="1:9" x14ac:dyDescent="0.25">
      <c r="A207" s="265" t="s">
        <v>399</v>
      </c>
      <c r="B207" s="260" t="s">
        <v>400</v>
      </c>
      <c r="C207" s="266">
        <v>1002074.58</v>
      </c>
      <c r="D207" s="266">
        <v>294845.42</v>
      </c>
      <c r="E207" s="266">
        <v>29621.33</v>
      </c>
      <c r="F207" s="266">
        <v>1267298.67</v>
      </c>
      <c r="G207" s="266"/>
      <c r="H207" s="260"/>
      <c r="I207" s="260"/>
    </row>
    <row r="208" spans="1:9" x14ac:dyDescent="0.25">
      <c r="A208" s="265" t="s">
        <v>401</v>
      </c>
      <c r="B208" s="260" t="s">
        <v>402</v>
      </c>
      <c r="C208" s="266">
        <v>206493.91</v>
      </c>
      <c r="D208" s="266">
        <v>74879.070000000007</v>
      </c>
      <c r="E208" s="266">
        <v>45268.91</v>
      </c>
      <c r="F208" s="266">
        <v>236104.07</v>
      </c>
      <c r="G208" s="266"/>
      <c r="H208" s="260"/>
      <c r="I208" s="260"/>
    </row>
    <row r="209" spans="1:9" x14ac:dyDescent="0.25">
      <c r="A209" s="265" t="s">
        <v>403</v>
      </c>
      <c r="B209" s="260" t="s">
        <v>404</v>
      </c>
      <c r="C209" s="266">
        <v>62401.64</v>
      </c>
      <c r="D209" s="266">
        <v>22614.34</v>
      </c>
      <c r="E209" s="266">
        <v>13671.65</v>
      </c>
      <c r="F209" s="266">
        <v>71344.33</v>
      </c>
      <c r="G209" s="266"/>
      <c r="H209" s="260"/>
      <c r="I209" s="260"/>
    </row>
    <row r="210" spans="1:9" x14ac:dyDescent="0.25">
      <c r="A210" s="265" t="s">
        <v>405</v>
      </c>
      <c r="B210" s="260" t="s">
        <v>406</v>
      </c>
      <c r="C210" s="266">
        <v>563449.44999999995</v>
      </c>
      <c r="D210" s="266">
        <v>204307.59</v>
      </c>
      <c r="E210" s="266">
        <v>2702.81</v>
      </c>
      <c r="F210" s="266">
        <v>765054.23</v>
      </c>
      <c r="G210" s="266"/>
      <c r="H210" s="260"/>
      <c r="I210" s="260"/>
    </row>
    <row r="211" spans="1:9" x14ac:dyDescent="0.25">
      <c r="A211" s="265" t="s">
        <v>407</v>
      </c>
      <c r="B211" s="260" t="s">
        <v>408</v>
      </c>
      <c r="C211" s="266">
        <v>149252.59</v>
      </c>
      <c r="D211" s="266">
        <v>54119.66</v>
      </c>
      <c r="E211" s="266">
        <v>715.94</v>
      </c>
      <c r="F211" s="266">
        <v>202656.31</v>
      </c>
      <c r="G211" s="266"/>
      <c r="H211" s="260"/>
      <c r="I211" s="260"/>
    </row>
    <row r="212" spans="1:9" x14ac:dyDescent="0.25">
      <c r="A212" s="265" t="s">
        <v>409</v>
      </c>
      <c r="B212" s="260" t="s">
        <v>410</v>
      </c>
      <c r="C212" s="266">
        <v>44719.32</v>
      </c>
      <c r="D212" s="266">
        <v>16701.8</v>
      </c>
      <c r="E212" s="266">
        <v>216.21</v>
      </c>
      <c r="F212" s="266">
        <v>61204.91</v>
      </c>
      <c r="G212" s="266"/>
      <c r="H212" s="260"/>
      <c r="I212" s="260"/>
    </row>
    <row r="213" spans="1:9" x14ac:dyDescent="0.25">
      <c r="A213" s="262" t="s">
        <v>411</v>
      </c>
      <c r="B213" s="263" t="s">
        <v>412</v>
      </c>
      <c r="C213" s="264">
        <v>72699.009999999995</v>
      </c>
      <c r="D213" s="264">
        <v>11458.83</v>
      </c>
      <c r="E213" s="264">
        <v>0</v>
      </c>
      <c r="F213" s="264">
        <v>84157.84</v>
      </c>
      <c r="G213" s="264"/>
      <c r="H213" s="263"/>
      <c r="I213" s="263"/>
    </row>
    <row r="214" spans="1:9" x14ac:dyDescent="0.25">
      <c r="A214" s="265" t="s">
        <v>413</v>
      </c>
      <c r="B214" s="260" t="s">
        <v>414</v>
      </c>
      <c r="C214" s="266">
        <v>46405.23</v>
      </c>
      <c r="D214" s="266">
        <v>11458.83</v>
      </c>
      <c r="E214" s="266">
        <v>0</v>
      </c>
      <c r="F214" s="266">
        <v>57864.06</v>
      </c>
      <c r="G214" s="266"/>
      <c r="H214" s="260"/>
      <c r="I214" s="260"/>
    </row>
    <row r="215" spans="1:9" x14ac:dyDescent="0.25">
      <c r="A215" s="265" t="s">
        <v>415</v>
      </c>
      <c r="B215" s="260" t="s">
        <v>412</v>
      </c>
      <c r="C215" s="266">
        <v>26293.78</v>
      </c>
      <c r="D215" s="266">
        <v>0</v>
      </c>
      <c r="E215" s="266">
        <v>0</v>
      </c>
      <c r="F215" s="266">
        <v>26293.78</v>
      </c>
      <c r="G215" s="266"/>
      <c r="H215" s="260"/>
      <c r="I215" s="260"/>
    </row>
    <row r="216" spans="1:9" x14ac:dyDescent="0.25">
      <c r="A216" s="262" t="s">
        <v>416</v>
      </c>
      <c r="B216" s="263" t="s">
        <v>361</v>
      </c>
      <c r="C216" s="264">
        <v>4349143.1900000004</v>
      </c>
      <c r="D216" s="264">
        <v>2069446.17</v>
      </c>
      <c r="E216" s="264">
        <v>781788.44</v>
      </c>
      <c r="F216" s="264">
        <v>5636800.9199999999</v>
      </c>
      <c r="G216" s="264"/>
      <c r="H216" s="263"/>
      <c r="I216" s="263"/>
    </row>
    <row r="217" spans="1:9" x14ac:dyDescent="0.25">
      <c r="A217" s="262" t="s">
        <v>417</v>
      </c>
      <c r="B217" s="263" t="s">
        <v>418</v>
      </c>
      <c r="C217" s="264">
        <v>398401.62</v>
      </c>
      <c r="D217" s="264">
        <v>140158.69</v>
      </c>
      <c r="E217" s="264">
        <v>4200.5600000000004</v>
      </c>
      <c r="F217" s="264">
        <v>534359.75</v>
      </c>
      <c r="G217" s="264"/>
      <c r="H217" s="263"/>
      <c r="I217" s="263"/>
    </row>
    <row r="218" spans="1:9" x14ac:dyDescent="0.25">
      <c r="A218" s="265" t="s">
        <v>419</v>
      </c>
      <c r="B218" s="260" t="s">
        <v>420</v>
      </c>
      <c r="C218" s="266">
        <v>56660.75</v>
      </c>
      <c r="D218" s="266">
        <v>4468</v>
      </c>
      <c r="E218" s="266">
        <v>986.66</v>
      </c>
      <c r="F218" s="266">
        <v>60142.09</v>
      </c>
      <c r="G218" s="266"/>
      <c r="H218" s="260"/>
      <c r="I218" s="260"/>
    </row>
    <row r="219" spans="1:9" x14ac:dyDescent="0.25">
      <c r="A219" s="265" t="s">
        <v>421</v>
      </c>
      <c r="B219" s="260" t="s">
        <v>422</v>
      </c>
      <c r="C219" s="266">
        <v>197007.62</v>
      </c>
      <c r="D219" s="266">
        <v>83207.61</v>
      </c>
      <c r="E219" s="266">
        <v>0</v>
      </c>
      <c r="F219" s="266">
        <v>280215.23</v>
      </c>
      <c r="G219" s="266"/>
      <c r="H219" s="260"/>
      <c r="I219" s="260"/>
    </row>
    <row r="220" spans="1:9" x14ac:dyDescent="0.25">
      <c r="A220" s="265" t="s">
        <v>423</v>
      </c>
      <c r="B220" s="260" t="s">
        <v>424</v>
      </c>
      <c r="C220" s="266">
        <v>86632.69</v>
      </c>
      <c r="D220" s="266">
        <v>30783.4</v>
      </c>
      <c r="E220" s="266">
        <v>1666.91</v>
      </c>
      <c r="F220" s="266">
        <v>115749.18</v>
      </c>
      <c r="G220" s="266"/>
      <c r="H220" s="260"/>
      <c r="I220" s="260"/>
    </row>
    <row r="221" spans="1:9" x14ac:dyDescent="0.25">
      <c r="A221" s="265" t="s">
        <v>425</v>
      </c>
      <c r="B221" s="260" t="s">
        <v>426</v>
      </c>
      <c r="C221" s="266">
        <v>58100.56</v>
      </c>
      <c r="D221" s="266">
        <v>21699.68</v>
      </c>
      <c r="E221" s="266">
        <v>1546.99</v>
      </c>
      <c r="F221" s="266">
        <v>78253.25</v>
      </c>
      <c r="G221" s="266"/>
      <c r="H221" s="260"/>
      <c r="I221" s="260"/>
    </row>
    <row r="222" spans="1:9" x14ac:dyDescent="0.25">
      <c r="A222" s="262" t="s">
        <v>427</v>
      </c>
      <c r="B222" s="263" t="s">
        <v>428</v>
      </c>
      <c r="C222" s="264">
        <v>2395770.67</v>
      </c>
      <c r="D222" s="264">
        <v>1325955.6399999999</v>
      </c>
      <c r="E222" s="264">
        <v>654548.15</v>
      </c>
      <c r="F222" s="264">
        <v>3067178.16</v>
      </c>
      <c r="G222" s="264"/>
      <c r="H222" s="263"/>
      <c r="I222" s="263"/>
    </row>
    <row r="223" spans="1:9" x14ac:dyDescent="0.25">
      <c r="A223" s="265" t="s">
        <v>429</v>
      </c>
      <c r="B223" s="260" t="s">
        <v>430</v>
      </c>
      <c r="C223" s="266">
        <v>685072.09</v>
      </c>
      <c r="D223" s="266">
        <v>464606.05</v>
      </c>
      <c r="E223" s="266">
        <v>245724.06</v>
      </c>
      <c r="F223" s="266">
        <v>903954.08</v>
      </c>
      <c r="G223" s="266"/>
      <c r="H223" s="260"/>
      <c r="I223" s="260"/>
    </row>
    <row r="224" spans="1:9" x14ac:dyDescent="0.25">
      <c r="A224" s="265" t="s">
        <v>431</v>
      </c>
      <c r="B224" s="260" t="s">
        <v>432</v>
      </c>
      <c r="C224" s="266">
        <v>615268.38</v>
      </c>
      <c r="D224" s="266">
        <v>397220.94</v>
      </c>
      <c r="E224" s="266">
        <v>203906.47</v>
      </c>
      <c r="F224" s="266">
        <v>808582.85</v>
      </c>
      <c r="G224" s="266"/>
      <c r="H224" s="260"/>
      <c r="I224" s="260"/>
    </row>
    <row r="225" spans="1:9" x14ac:dyDescent="0.25">
      <c r="A225" s="265" t="s">
        <v>433</v>
      </c>
      <c r="B225" s="260" t="s">
        <v>434</v>
      </c>
      <c r="C225" s="266">
        <v>139307.87</v>
      </c>
      <c r="D225" s="266">
        <v>49722.47</v>
      </c>
      <c r="E225" s="266">
        <v>32922.46</v>
      </c>
      <c r="F225" s="266">
        <v>156107.88</v>
      </c>
      <c r="G225" s="266"/>
      <c r="H225" s="260"/>
      <c r="I225" s="260"/>
    </row>
    <row r="226" spans="1:9" x14ac:dyDescent="0.25">
      <c r="A226" s="265" t="s">
        <v>435</v>
      </c>
      <c r="B226" s="260" t="s">
        <v>436</v>
      </c>
      <c r="C226" s="266">
        <v>284788.34999999998</v>
      </c>
      <c r="D226" s="266">
        <v>193608.74</v>
      </c>
      <c r="E226" s="266">
        <v>102429.13</v>
      </c>
      <c r="F226" s="266">
        <v>375967.96</v>
      </c>
      <c r="G226" s="266"/>
      <c r="H226" s="260"/>
      <c r="I226" s="260"/>
    </row>
    <row r="227" spans="1:9" x14ac:dyDescent="0.25">
      <c r="A227" s="265" t="s">
        <v>437</v>
      </c>
      <c r="B227" s="260" t="s">
        <v>438</v>
      </c>
      <c r="C227" s="266">
        <v>125829.95</v>
      </c>
      <c r="D227" s="266">
        <v>36508.35</v>
      </c>
      <c r="E227" s="266">
        <v>7857.15</v>
      </c>
      <c r="F227" s="266">
        <v>154481.15</v>
      </c>
      <c r="G227" s="266"/>
      <c r="H227" s="260"/>
      <c r="I227" s="260"/>
    </row>
    <row r="228" spans="1:9" x14ac:dyDescent="0.25">
      <c r="A228" s="265" t="s">
        <v>439</v>
      </c>
      <c r="B228" s="260" t="s">
        <v>440</v>
      </c>
      <c r="C228" s="266">
        <v>26297.03</v>
      </c>
      <c r="D228" s="266">
        <v>17958.09</v>
      </c>
      <c r="E228" s="266">
        <v>9619.15</v>
      </c>
      <c r="F228" s="266">
        <v>34635.97</v>
      </c>
      <c r="G228" s="266"/>
      <c r="H228" s="260"/>
      <c r="I228" s="260"/>
    </row>
    <row r="229" spans="1:9" x14ac:dyDescent="0.25">
      <c r="A229" s="265" t="s">
        <v>441</v>
      </c>
      <c r="B229" s="260" t="s">
        <v>166</v>
      </c>
      <c r="C229" s="266">
        <v>519207</v>
      </c>
      <c r="D229" s="266">
        <v>166331</v>
      </c>
      <c r="E229" s="266">
        <v>52089.73</v>
      </c>
      <c r="F229" s="266">
        <v>633448.27</v>
      </c>
      <c r="G229" s="266"/>
      <c r="H229" s="260"/>
      <c r="I229" s="260"/>
    </row>
    <row r="230" spans="1:9" x14ac:dyDescent="0.25">
      <c r="A230" s="262" t="s">
        <v>442</v>
      </c>
      <c r="B230" s="263" t="s">
        <v>443</v>
      </c>
      <c r="C230" s="264">
        <v>208583.05</v>
      </c>
      <c r="D230" s="264">
        <v>61140.78</v>
      </c>
      <c r="E230" s="264">
        <v>5606.29</v>
      </c>
      <c r="F230" s="264">
        <v>264117.53999999998</v>
      </c>
      <c r="G230" s="264"/>
      <c r="H230" s="263"/>
      <c r="I230" s="263"/>
    </row>
    <row r="231" spans="1:9" x14ac:dyDescent="0.25">
      <c r="A231" s="265" t="s">
        <v>444</v>
      </c>
      <c r="B231" s="260" t="s">
        <v>445</v>
      </c>
      <c r="C231" s="266">
        <v>122930.47</v>
      </c>
      <c r="D231" s="266">
        <v>35424.03</v>
      </c>
      <c r="E231" s="266">
        <v>1333.78</v>
      </c>
      <c r="F231" s="266">
        <v>157020.72</v>
      </c>
      <c r="G231" s="266"/>
      <c r="H231" s="260"/>
      <c r="I231" s="260"/>
    </row>
    <row r="232" spans="1:9" x14ac:dyDescent="0.25">
      <c r="A232" s="265" t="s">
        <v>446</v>
      </c>
      <c r="B232" s="260" t="s">
        <v>447</v>
      </c>
      <c r="C232" s="266">
        <v>85652.58</v>
      </c>
      <c r="D232" s="266">
        <v>25716.75</v>
      </c>
      <c r="E232" s="266">
        <v>4146</v>
      </c>
      <c r="F232" s="266">
        <v>107223.33</v>
      </c>
      <c r="G232" s="266"/>
      <c r="H232" s="260"/>
      <c r="I232" s="260"/>
    </row>
    <row r="233" spans="1:9" x14ac:dyDescent="0.25">
      <c r="A233" s="265" t="s">
        <v>448</v>
      </c>
      <c r="B233" s="260" t="s">
        <v>449</v>
      </c>
      <c r="C233" s="266">
        <v>0</v>
      </c>
      <c r="D233" s="266">
        <v>0</v>
      </c>
      <c r="E233" s="266">
        <v>126.51</v>
      </c>
      <c r="F233" s="266">
        <v>-126.51</v>
      </c>
      <c r="G233" s="266"/>
      <c r="H233" s="260"/>
      <c r="I233" s="260"/>
    </row>
    <row r="234" spans="1:9" x14ac:dyDescent="0.25">
      <c r="A234" s="262" t="s">
        <v>450</v>
      </c>
      <c r="B234" s="263" t="s">
        <v>451</v>
      </c>
      <c r="C234" s="264">
        <v>904192.75</v>
      </c>
      <c r="D234" s="264">
        <v>311939.43</v>
      </c>
      <c r="E234" s="264">
        <v>68334.11</v>
      </c>
      <c r="F234" s="264">
        <v>1147798.07</v>
      </c>
      <c r="G234" s="264"/>
      <c r="H234" s="263"/>
      <c r="I234" s="263"/>
    </row>
    <row r="235" spans="1:9" x14ac:dyDescent="0.25">
      <c r="A235" s="265" t="s">
        <v>452</v>
      </c>
      <c r="B235" s="260" t="s">
        <v>453</v>
      </c>
      <c r="C235" s="266">
        <v>581628.81999999995</v>
      </c>
      <c r="D235" s="266">
        <v>174952.67</v>
      </c>
      <c r="E235" s="266">
        <v>50679.53</v>
      </c>
      <c r="F235" s="266">
        <v>705901.96</v>
      </c>
      <c r="G235" s="266"/>
      <c r="H235" s="260"/>
      <c r="I235" s="260"/>
    </row>
    <row r="236" spans="1:9" x14ac:dyDescent="0.25">
      <c r="A236" s="265" t="s">
        <v>454</v>
      </c>
      <c r="B236" s="260" t="s">
        <v>455</v>
      </c>
      <c r="C236" s="266">
        <v>49824.26</v>
      </c>
      <c r="D236" s="266">
        <v>30093.13</v>
      </c>
      <c r="E236" s="266">
        <v>10800</v>
      </c>
      <c r="F236" s="266">
        <v>69117.39</v>
      </c>
      <c r="G236" s="266"/>
      <c r="H236" s="260"/>
      <c r="I236" s="260"/>
    </row>
    <row r="237" spans="1:9" x14ac:dyDescent="0.25">
      <c r="A237" s="265" t="s">
        <v>456</v>
      </c>
      <c r="B237" s="260" t="s">
        <v>457</v>
      </c>
      <c r="C237" s="266">
        <v>135783.09</v>
      </c>
      <c r="D237" s="266">
        <v>38798.71</v>
      </c>
      <c r="E237" s="266">
        <v>0</v>
      </c>
      <c r="F237" s="266">
        <v>174581.8</v>
      </c>
      <c r="G237" s="266"/>
      <c r="H237" s="260"/>
      <c r="I237" s="260"/>
    </row>
    <row r="238" spans="1:9" x14ac:dyDescent="0.25">
      <c r="A238" s="265" t="s">
        <v>458</v>
      </c>
      <c r="B238" s="260" t="s">
        <v>459</v>
      </c>
      <c r="C238" s="266">
        <v>-12081.63</v>
      </c>
      <c r="D238" s="266">
        <v>0</v>
      </c>
      <c r="E238" s="266">
        <v>0</v>
      </c>
      <c r="F238" s="266">
        <v>-12081.63</v>
      </c>
      <c r="G238" s="266"/>
      <c r="H238" s="260"/>
      <c r="I238" s="260"/>
    </row>
    <row r="239" spans="1:9" x14ac:dyDescent="0.25">
      <c r="A239" s="265" t="s">
        <v>460</v>
      </c>
      <c r="B239" s="260" t="s">
        <v>461</v>
      </c>
      <c r="C239" s="266">
        <v>149038.21</v>
      </c>
      <c r="D239" s="266">
        <v>62575.76</v>
      </c>
      <c r="E239" s="266">
        <v>6854.58</v>
      </c>
      <c r="F239" s="266">
        <v>204759.39</v>
      </c>
      <c r="G239" s="266"/>
      <c r="H239" s="260"/>
      <c r="I239" s="260"/>
    </row>
    <row r="240" spans="1:9" x14ac:dyDescent="0.25">
      <c r="A240" s="265" t="s">
        <v>954</v>
      </c>
      <c r="B240" s="260" t="s">
        <v>955</v>
      </c>
      <c r="C240" s="266">
        <v>0</v>
      </c>
      <c r="D240" s="266">
        <v>5519.16</v>
      </c>
      <c r="E240" s="266">
        <v>0</v>
      </c>
      <c r="F240" s="266">
        <v>5519.16</v>
      </c>
      <c r="G240" s="266"/>
      <c r="H240" s="260"/>
      <c r="I240" s="260"/>
    </row>
    <row r="241" spans="1:9" x14ac:dyDescent="0.25">
      <c r="A241" s="262" t="s">
        <v>462</v>
      </c>
      <c r="B241" s="263" t="s">
        <v>463</v>
      </c>
      <c r="C241" s="264">
        <v>85015.96</v>
      </c>
      <c r="D241" s="264">
        <v>89159.72</v>
      </c>
      <c r="E241" s="264">
        <v>876.23</v>
      </c>
      <c r="F241" s="264">
        <v>173299.45</v>
      </c>
      <c r="G241" s="264"/>
      <c r="H241" s="263"/>
      <c r="I241" s="263"/>
    </row>
    <row r="242" spans="1:9" x14ac:dyDescent="0.25">
      <c r="A242" s="265" t="s">
        <v>464</v>
      </c>
      <c r="B242" s="260" t="s">
        <v>465</v>
      </c>
      <c r="C242" s="266">
        <v>34585</v>
      </c>
      <c r="D242" s="266">
        <v>5940.45</v>
      </c>
      <c r="E242" s="266">
        <v>0</v>
      </c>
      <c r="F242" s="266">
        <v>40525.449999999997</v>
      </c>
      <c r="G242" s="266"/>
      <c r="H242" s="260"/>
      <c r="I242" s="260"/>
    </row>
    <row r="243" spans="1:9" x14ac:dyDescent="0.25">
      <c r="A243" s="265" t="s">
        <v>466</v>
      </c>
      <c r="B243" s="260" t="s">
        <v>467</v>
      </c>
      <c r="C243" s="266">
        <v>47457.06</v>
      </c>
      <c r="D243" s="266">
        <v>83219.27</v>
      </c>
      <c r="E243" s="266">
        <v>876.23</v>
      </c>
      <c r="F243" s="266">
        <v>129800.1</v>
      </c>
      <c r="G243" s="266"/>
      <c r="H243" s="260"/>
      <c r="I243" s="260"/>
    </row>
    <row r="244" spans="1:9" x14ac:dyDescent="0.25">
      <c r="A244" s="265" t="s">
        <v>468</v>
      </c>
      <c r="B244" s="260" t="s">
        <v>469</v>
      </c>
      <c r="C244" s="266">
        <v>2973.9</v>
      </c>
      <c r="D244" s="266">
        <v>0</v>
      </c>
      <c r="E244" s="266">
        <v>0</v>
      </c>
      <c r="F244" s="266">
        <v>2973.9</v>
      </c>
      <c r="G244" s="266"/>
      <c r="H244" s="260"/>
      <c r="I244" s="260"/>
    </row>
    <row r="245" spans="1:9" x14ac:dyDescent="0.25">
      <c r="A245" s="262" t="s">
        <v>470</v>
      </c>
      <c r="B245" s="263" t="s">
        <v>471</v>
      </c>
      <c r="C245" s="264">
        <v>17006.7</v>
      </c>
      <c r="D245" s="264">
        <v>7930</v>
      </c>
      <c r="E245" s="264">
        <v>3525</v>
      </c>
      <c r="F245" s="264">
        <v>21411.7</v>
      </c>
      <c r="G245" s="264"/>
      <c r="H245" s="263"/>
      <c r="I245" s="263"/>
    </row>
    <row r="246" spans="1:9" x14ac:dyDescent="0.25">
      <c r="A246" s="265" t="s">
        <v>633</v>
      </c>
      <c r="B246" s="260" t="s">
        <v>634</v>
      </c>
      <c r="C246" s="266">
        <v>5021.7</v>
      </c>
      <c r="D246" s="266">
        <v>2580</v>
      </c>
      <c r="E246" s="266">
        <v>0</v>
      </c>
      <c r="F246" s="266">
        <v>7601.7</v>
      </c>
      <c r="G246" s="266"/>
      <c r="H246" s="260"/>
      <c r="I246" s="260"/>
    </row>
    <row r="247" spans="1:9" x14ac:dyDescent="0.25">
      <c r="A247" s="265" t="s">
        <v>472</v>
      </c>
      <c r="B247" s="260" t="s">
        <v>473</v>
      </c>
      <c r="C247" s="266">
        <v>222</v>
      </c>
      <c r="D247" s="266">
        <v>1080</v>
      </c>
      <c r="E247" s="266">
        <v>0</v>
      </c>
      <c r="F247" s="266">
        <v>1302</v>
      </c>
      <c r="G247" s="266"/>
      <c r="H247" s="260"/>
      <c r="I247" s="260"/>
    </row>
    <row r="248" spans="1:9" x14ac:dyDescent="0.25">
      <c r="A248" s="265" t="s">
        <v>474</v>
      </c>
      <c r="B248" s="260" t="s">
        <v>475</v>
      </c>
      <c r="C248" s="266">
        <v>11763</v>
      </c>
      <c r="D248" s="266">
        <v>4270</v>
      </c>
      <c r="E248" s="266">
        <v>3525</v>
      </c>
      <c r="F248" s="266">
        <v>12508</v>
      </c>
      <c r="G248" s="266"/>
      <c r="H248" s="260"/>
      <c r="I248" s="260"/>
    </row>
    <row r="249" spans="1:9" x14ac:dyDescent="0.25">
      <c r="A249" s="262" t="s">
        <v>476</v>
      </c>
      <c r="B249" s="263" t="s">
        <v>477</v>
      </c>
      <c r="C249" s="264">
        <v>340172.44</v>
      </c>
      <c r="D249" s="264">
        <v>133161.91</v>
      </c>
      <c r="E249" s="264">
        <v>44698.1</v>
      </c>
      <c r="F249" s="264">
        <v>428636.25</v>
      </c>
      <c r="G249" s="264"/>
      <c r="H249" s="263"/>
      <c r="I249" s="263"/>
    </row>
    <row r="250" spans="1:9" x14ac:dyDescent="0.25">
      <c r="A250" s="265" t="s">
        <v>478</v>
      </c>
      <c r="B250" s="260" t="s">
        <v>479</v>
      </c>
      <c r="C250" s="266">
        <v>463.93</v>
      </c>
      <c r="D250" s="266">
        <v>58.81</v>
      </c>
      <c r="E250" s="266">
        <v>0</v>
      </c>
      <c r="F250" s="266">
        <v>522.74</v>
      </c>
      <c r="G250" s="266"/>
      <c r="H250" s="260"/>
      <c r="I250" s="260"/>
    </row>
    <row r="251" spans="1:9" x14ac:dyDescent="0.25">
      <c r="A251" s="265" t="s">
        <v>480</v>
      </c>
      <c r="B251" s="260" t="s">
        <v>481</v>
      </c>
      <c r="C251" s="266">
        <v>5100.2299999999996</v>
      </c>
      <c r="D251" s="266">
        <v>4340.5200000000004</v>
      </c>
      <c r="E251" s="266">
        <v>0</v>
      </c>
      <c r="F251" s="266">
        <v>9440.75</v>
      </c>
      <c r="G251" s="266"/>
      <c r="H251" s="260"/>
      <c r="I251" s="260"/>
    </row>
    <row r="252" spans="1:9" x14ac:dyDescent="0.25">
      <c r="A252" s="265" t="s">
        <v>942</v>
      </c>
      <c r="B252" s="260" t="s">
        <v>528</v>
      </c>
      <c r="C252" s="266">
        <v>282.31</v>
      </c>
      <c r="D252" s="266">
        <v>270</v>
      </c>
      <c r="E252" s="266">
        <v>0</v>
      </c>
      <c r="F252" s="266">
        <v>552.30999999999995</v>
      </c>
      <c r="G252" s="266"/>
      <c r="H252" s="260"/>
      <c r="I252" s="260"/>
    </row>
    <row r="253" spans="1:9" x14ac:dyDescent="0.25">
      <c r="A253" s="265" t="s">
        <v>482</v>
      </c>
      <c r="B253" s="260" t="s">
        <v>483</v>
      </c>
      <c r="C253" s="266">
        <v>54170.41</v>
      </c>
      <c r="D253" s="266">
        <v>39096.01</v>
      </c>
      <c r="E253" s="266">
        <v>10377.34</v>
      </c>
      <c r="F253" s="266">
        <v>82889.08</v>
      </c>
      <c r="G253" s="266"/>
      <c r="H253" s="260"/>
      <c r="I253" s="260"/>
    </row>
    <row r="254" spans="1:9" x14ac:dyDescent="0.25">
      <c r="A254" s="265" t="s">
        <v>484</v>
      </c>
      <c r="B254" s="260" t="s">
        <v>485</v>
      </c>
      <c r="C254" s="266">
        <v>84155.37</v>
      </c>
      <c r="D254" s="266">
        <v>48968.03</v>
      </c>
      <c r="E254" s="266">
        <v>29260.36</v>
      </c>
      <c r="F254" s="266">
        <v>103863.03999999999</v>
      </c>
      <c r="G254" s="266"/>
      <c r="H254" s="260"/>
      <c r="I254" s="260"/>
    </row>
    <row r="255" spans="1:9" x14ac:dyDescent="0.25">
      <c r="A255" s="265" t="s">
        <v>486</v>
      </c>
      <c r="B255" s="260" t="s">
        <v>487</v>
      </c>
      <c r="C255" s="266">
        <v>330.54</v>
      </c>
      <c r="D255" s="266">
        <v>30.41</v>
      </c>
      <c r="E255" s="266">
        <v>0</v>
      </c>
      <c r="F255" s="266">
        <v>360.95</v>
      </c>
      <c r="G255" s="266"/>
      <c r="H255" s="260"/>
      <c r="I255" s="260"/>
    </row>
    <row r="256" spans="1:9" x14ac:dyDescent="0.25">
      <c r="A256" s="265" t="s">
        <v>488</v>
      </c>
      <c r="B256" s="260" t="s">
        <v>489</v>
      </c>
      <c r="C256" s="266">
        <v>87449.91</v>
      </c>
      <c r="D256" s="266">
        <v>5407.7</v>
      </c>
      <c r="E256" s="266">
        <v>5060.3999999999996</v>
      </c>
      <c r="F256" s="266">
        <v>87797.21</v>
      </c>
      <c r="G256" s="266"/>
      <c r="H256" s="260"/>
      <c r="I256" s="260"/>
    </row>
    <row r="257" spans="1:9" x14ac:dyDescent="0.25">
      <c r="A257" s="265" t="s">
        <v>490</v>
      </c>
      <c r="B257" s="260" t="s">
        <v>491</v>
      </c>
      <c r="C257" s="266">
        <v>9438.69</v>
      </c>
      <c r="D257" s="266">
        <v>6033.43</v>
      </c>
      <c r="E257" s="266">
        <v>0</v>
      </c>
      <c r="F257" s="266">
        <v>15472.12</v>
      </c>
      <c r="G257" s="266"/>
      <c r="H257" s="260"/>
      <c r="I257" s="260"/>
    </row>
    <row r="258" spans="1:9" x14ac:dyDescent="0.25">
      <c r="A258" s="265" t="s">
        <v>492</v>
      </c>
      <c r="B258" s="260" t="s">
        <v>493</v>
      </c>
      <c r="C258" s="266">
        <v>90521</v>
      </c>
      <c r="D258" s="266">
        <v>28107</v>
      </c>
      <c r="E258" s="266">
        <v>0</v>
      </c>
      <c r="F258" s="266">
        <v>118628</v>
      </c>
      <c r="G258" s="266"/>
      <c r="H258" s="260"/>
      <c r="I258" s="260"/>
    </row>
    <row r="259" spans="1:9" x14ac:dyDescent="0.25">
      <c r="A259" s="265" t="s">
        <v>494</v>
      </c>
      <c r="B259" s="260" t="s">
        <v>495</v>
      </c>
      <c r="C259" s="266">
        <v>178.23</v>
      </c>
      <c r="D259" s="266">
        <v>850</v>
      </c>
      <c r="E259" s="266">
        <v>0</v>
      </c>
      <c r="F259" s="266">
        <v>1028.23</v>
      </c>
      <c r="G259" s="266"/>
      <c r="H259" s="260"/>
      <c r="I259" s="260"/>
    </row>
    <row r="260" spans="1:9" x14ac:dyDescent="0.25">
      <c r="A260" s="265" t="s">
        <v>496</v>
      </c>
      <c r="B260" s="260" t="s">
        <v>497</v>
      </c>
      <c r="C260" s="266">
        <v>8081.82</v>
      </c>
      <c r="D260" s="266">
        <v>0</v>
      </c>
      <c r="E260" s="266">
        <v>0</v>
      </c>
      <c r="F260" s="266">
        <v>8081.82</v>
      </c>
      <c r="G260" s="266"/>
      <c r="H260" s="260"/>
      <c r="I260" s="260"/>
    </row>
    <row r="261" spans="1:9" x14ac:dyDescent="0.25">
      <c r="A261" s="262" t="s">
        <v>498</v>
      </c>
      <c r="B261" s="263" t="s">
        <v>499</v>
      </c>
      <c r="C261" s="264">
        <v>1669401.62</v>
      </c>
      <c r="D261" s="264">
        <v>1684458.76</v>
      </c>
      <c r="E261" s="264">
        <v>442424.54</v>
      </c>
      <c r="F261" s="264">
        <v>2911435.84</v>
      </c>
      <c r="G261" s="264"/>
      <c r="H261" s="263"/>
      <c r="I261" s="263"/>
    </row>
    <row r="262" spans="1:9" x14ac:dyDescent="0.25">
      <c r="A262" s="262" t="s">
        <v>500</v>
      </c>
      <c r="B262" s="263" t="s">
        <v>501</v>
      </c>
      <c r="C262" s="264">
        <v>801416.08</v>
      </c>
      <c r="D262" s="264">
        <v>1056378.8500000001</v>
      </c>
      <c r="E262" s="264">
        <v>206695.12</v>
      </c>
      <c r="F262" s="264">
        <v>1651099.81</v>
      </c>
      <c r="G262" s="264"/>
      <c r="H262" s="263"/>
      <c r="I262" s="263"/>
    </row>
    <row r="263" spans="1:9" x14ac:dyDescent="0.25">
      <c r="A263" s="265" t="s">
        <v>502</v>
      </c>
      <c r="B263" s="260" t="s">
        <v>503</v>
      </c>
      <c r="C263" s="266">
        <v>205910</v>
      </c>
      <c r="D263" s="266">
        <v>56510</v>
      </c>
      <c r="E263" s="266">
        <v>0</v>
      </c>
      <c r="F263" s="266">
        <v>262420</v>
      </c>
      <c r="G263" s="266"/>
      <c r="H263" s="260"/>
      <c r="I263" s="260"/>
    </row>
    <row r="264" spans="1:9" x14ac:dyDescent="0.25">
      <c r="A264" s="265" t="s">
        <v>504</v>
      </c>
      <c r="B264" s="260" t="s">
        <v>505</v>
      </c>
      <c r="C264" s="266">
        <v>222470</v>
      </c>
      <c r="D264" s="266">
        <v>567820.44999999995</v>
      </c>
      <c r="E264" s="266">
        <v>0</v>
      </c>
      <c r="F264" s="266">
        <v>790290.45</v>
      </c>
      <c r="G264" s="266"/>
      <c r="H264" s="260"/>
      <c r="I264" s="260"/>
    </row>
    <row r="265" spans="1:9" x14ac:dyDescent="0.25">
      <c r="A265" s="265" t="s">
        <v>506</v>
      </c>
      <c r="B265" s="260" t="s">
        <v>507</v>
      </c>
      <c r="C265" s="266">
        <v>138504</v>
      </c>
      <c r="D265" s="266">
        <v>259436.66</v>
      </c>
      <c r="E265" s="266">
        <v>126070.12</v>
      </c>
      <c r="F265" s="266">
        <v>271870.53999999998</v>
      </c>
      <c r="G265" s="266"/>
      <c r="H265" s="260"/>
      <c r="I265" s="260"/>
    </row>
    <row r="266" spans="1:9" x14ac:dyDescent="0.25">
      <c r="A266" s="265" t="s">
        <v>508</v>
      </c>
      <c r="B266" s="260" t="s">
        <v>509</v>
      </c>
      <c r="C266" s="266">
        <v>3870</v>
      </c>
      <c r="D266" s="266">
        <v>2520</v>
      </c>
      <c r="E266" s="266">
        <v>425</v>
      </c>
      <c r="F266" s="266">
        <v>5965</v>
      </c>
      <c r="G266" s="266"/>
      <c r="H266" s="260"/>
      <c r="I266" s="260"/>
    </row>
    <row r="267" spans="1:9" x14ac:dyDescent="0.25">
      <c r="A267" s="265" t="s">
        <v>510</v>
      </c>
      <c r="B267" s="260" t="s">
        <v>511</v>
      </c>
      <c r="C267" s="266">
        <v>16500</v>
      </c>
      <c r="D267" s="266">
        <v>2000</v>
      </c>
      <c r="E267" s="266">
        <v>0</v>
      </c>
      <c r="F267" s="266">
        <v>18500</v>
      </c>
      <c r="G267" s="266"/>
      <c r="H267" s="260"/>
      <c r="I267" s="260"/>
    </row>
    <row r="268" spans="1:9" x14ac:dyDescent="0.25">
      <c r="A268" s="265" t="s">
        <v>512</v>
      </c>
      <c r="B268" s="260" t="s">
        <v>513</v>
      </c>
      <c r="C268" s="266">
        <v>1000</v>
      </c>
      <c r="D268" s="266">
        <v>1660</v>
      </c>
      <c r="E268" s="266">
        <v>0</v>
      </c>
      <c r="F268" s="266">
        <v>2660</v>
      </c>
      <c r="G268" s="266"/>
      <c r="H268" s="260"/>
      <c r="I268" s="260"/>
    </row>
    <row r="269" spans="1:9" x14ac:dyDescent="0.25">
      <c r="A269" s="265" t="s">
        <v>514</v>
      </c>
      <c r="B269" s="260" t="s">
        <v>515</v>
      </c>
      <c r="C269" s="266">
        <v>130750</v>
      </c>
      <c r="D269" s="266">
        <v>133850</v>
      </c>
      <c r="E269" s="266">
        <v>80200</v>
      </c>
      <c r="F269" s="266">
        <v>184400</v>
      </c>
      <c r="G269" s="266"/>
      <c r="H269" s="260"/>
      <c r="I269" s="260"/>
    </row>
    <row r="270" spans="1:9" x14ac:dyDescent="0.25">
      <c r="A270" s="265" t="s">
        <v>516</v>
      </c>
      <c r="B270" s="260" t="s">
        <v>517</v>
      </c>
      <c r="C270" s="266">
        <v>82412.08</v>
      </c>
      <c r="D270" s="266">
        <v>32581.74</v>
      </c>
      <c r="E270" s="266">
        <v>0</v>
      </c>
      <c r="F270" s="266">
        <v>114993.82</v>
      </c>
      <c r="G270" s="266"/>
      <c r="H270" s="260"/>
      <c r="I270" s="260"/>
    </row>
    <row r="271" spans="1:9" x14ac:dyDescent="0.25">
      <c r="A271" s="262" t="s">
        <v>518</v>
      </c>
      <c r="B271" s="263" t="s">
        <v>519</v>
      </c>
      <c r="C271" s="264">
        <v>433922.02</v>
      </c>
      <c r="D271" s="264">
        <v>69145.929999999993</v>
      </c>
      <c r="E271" s="264">
        <v>0</v>
      </c>
      <c r="F271" s="264">
        <v>503067.95</v>
      </c>
      <c r="G271" s="264"/>
      <c r="H271" s="263"/>
      <c r="I271" s="263"/>
    </row>
    <row r="272" spans="1:9" x14ac:dyDescent="0.25">
      <c r="A272" s="265" t="s">
        <v>520</v>
      </c>
      <c r="B272" s="260" t="s">
        <v>483</v>
      </c>
      <c r="C272" s="266">
        <v>431622.02</v>
      </c>
      <c r="D272" s="266">
        <v>65418.93</v>
      </c>
      <c r="E272" s="266">
        <v>0</v>
      </c>
      <c r="F272" s="266">
        <v>497040.95</v>
      </c>
      <c r="G272" s="266"/>
      <c r="H272" s="260"/>
      <c r="I272" s="260"/>
    </row>
    <row r="273" spans="1:9" x14ac:dyDescent="0.25">
      <c r="A273" s="265" t="s">
        <v>635</v>
      </c>
      <c r="B273" s="260" t="s">
        <v>636</v>
      </c>
      <c r="C273" s="266">
        <v>1400</v>
      </c>
      <c r="D273" s="266">
        <v>0</v>
      </c>
      <c r="E273" s="266">
        <v>0</v>
      </c>
      <c r="F273" s="266">
        <v>1400</v>
      </c>
      <c r="G273" s="266"/>
      <c r="H273" s="260"/>
      <c r="I273" s="260"/>
    </row>
    <row r="274" spans="1:9" x14ac:dyDescent="0.25">
      <c r="A274" s="265" t="s">
        <v>521</v>
      </c>
      <c r="B274" s="260" t="s">
        <v>522</v>
      </c>
      <c r="C274" s="266">
        <v>900</v>
      </c>
      <c r="D274" s="266">
        <v>3727</v>
      </c>
      <c r="E274" s="266">
        <v>0</v>
      </c>
      <c r="F274" s="266">
        <v>4627</v>
      </c>
      <c r="G274" s="266"/>
      <c r="H274" s="260"/>
      <c r="I274" s="260"/>
    </row>
    <row r="275" spans="1:9" x14ac:dyDescent="0.25">
      <c r="A275" s="262" t="s">
        <v>523</v>
      </c>
      <c r="B275" s="263" t="s">
        <v>524</v>
      </c>
      <c r="C275" s="264">
        <v>361263.99</v>
      </c>
      <c r="D275" s="264">
        <v>499933.09</v>
      </c>
      <c r="E275" s="264">
        <v>214532.42</v>
      </c>
      <c r="F275" s="264">
        <v>646664.66</v>
      </c>
      <c r="G275" s="264"/>
      <c r="H275" s="263"/>
      <c r="I275" s="263"/>
    </row>
    <row r="276" spans="1:9" x14ac:dyDescent="0.25">
      <c r="A276" s="265" t="s">
        <v>525</v>
      </c>
      <c r="B276" s="260" t="s">
        <v>526</v>
      </c>
      <c r="C276" s="266">
        <v>27590.15</v>
      </c>
      <c r="D276" s="266">
        <v>4354.03</v>
      </c>
      <c r="E276" s="266">
        <v>51.75</v>
      </c>
      <c r="F276" s="266">
        <v>31892.43</v>
      </c>
      <c r="G276" s="266"/>
      <c r="H276" s="260"/>
      <c r="I276" s="260"/>
    </row>
    <row r="277" spans="1:9" x14ac:dyDescent="0.25">
      <c r="A277" s="265" t="s">
        <v>527</v>
      </c>
      <c r="B277" s="260" t="s">
        <v>528</v>
      </c>
      <c r="C277" s="266">
        <v>257733.31</v>
      </c>
      <c r="D277" s="266">
        <v>441968.09</v>
      </c>
      <c r="E277" s="266">
        <v>207194.01</v>
      </c>
      <c r="F277" s="266">
        <v>492507.39</v>
      </c>
      <c r="G277" s="266"/>
      <c r="H277" s="260"/>
      <c r="I277" s="260"/>
    </row>
    <row r="278" spans="1:9" x14ac:dyDescent="0.25">
      <c r="A278" s="265" t="s">
        <v>529</v>
      </c>
      <c r="B278" s="260" t="s">
        <v>530</v>
      </c>
      <c r="C278" s="266">
        <v>11337.45</v>
      </c>
      <c r="D278" s="266">
        <v>3311.25</v>
      </c>
      <c r="E278" s="266">
        <v>0</v>
      </c>
      <c r="F278" s="266">
        <v>14648.7</v>
      </c>
      <c r="G278" s="266"/>
      <c r="H278" s="260"/>
      <c r="I278" s="260"/>
    </row>
    <row r="279" spans="1:9" x14ac:dyDescent="0.25">
      <c r="A279" s="265" t="s">
        <v>531</v>
      </c>
      <c r="B279" s="260" t="s">
        <v>532</v>
      </c>
      <c r="C279" s="266">
        <v>9248.4699999999993</v>
      </c>
      <c r="D279" s="266">
        <v>0</v>
      </c>
      <c r="E279" s="266">
        <v>6687.66</v>
      </c>
      <c r="F279" s="266">
        <v>2560.81</v>
      </c>
      <c r="G279" s="266"/>
      <c r="H279" s="260"/>
      <c r="I279" s="260"/>
    </row>
    <row r="280" spans="1:9" x14ac:dyDescent="0.25">
      <c r="A280" s="265" t="s">
        <v>533</v>
      </c>
      <c r="B280" s="260" t="s">
        <v>534</v>
      </c>
      <c r="C280" s="266">
        <v>12176.96</v>
      </c>
      <c r="D280" s="266">
        <v>1375.1</v>
      </c>
      <c r="E280" s="266">
        <v>0</v>
      </c>
      <c r="F280" s="266">
        <v>13552.06</v>
      </c>
      <c r="G280" s="266"/>
      <c r="H280" s="260"/>
      <c r="I280" s="260"/>
    </row>
    <row r="281" spans="1:9" x14ac:dyDescent="0.25">
      <c r="A281" s="265" t="s">
        <v>535</v>
      </c>
      <c r="B281" s="260" t="s">
        <v>536</v>
      </c>
      <c r="C281" s="266">
        <v>43177.65</v>
      </c>
      <c r="D281" s="266">
        <v>48924.62</v>
      </c>
      <c r="E281" s="266">
        <v>599</v>
      </c>
      <c r="F281" s="266">
        <v>91503.27</v>
      </c>
      <c r="G281" s="266"/>
      <c r="H281" s="260"/>
      <c r="I281" s="260"/>
    </row>
    <row r="282" spans="1:9" x14ac:dyDescent="0.25">
      <c r="A282" s="262" t="s">
        <v>537</v>
      </c>
      <c r="B282" s="263" t="s">
        <v>538</v>
      </c>
      <c r="C282" s="264">
        <v>72799.53</v>
      </c>
      <c r="D282" s="264">
        <v>59000.89</v>
      </c>
      <c r="E282" s="264">
        <v>21197</v>
      </c>
      <c r="F282" s="264">
        <v>110603.42</v>
      </c>
      <c r="G282" s="264"/>
      <c r="H282" s="263"/>
      <c r="I282" s="263"/>
    </row>
    <row r="283" spans="1:9" x14ac:dyDescent="0.25">
      <c r="A283" s="265" t="s">
        <v>539</v>
      </c>
      <c r="B283" s="260" t="s">
        <v>540</v>
      </c>
      <c r="C283" s="266">
        <v>0</v>
      </c>
      <c r="D283" s="266">
        <v>20955</v>
      </c>
      <c r="E283" s="266">
        <v>20955</v>
      </c>
      <c r="F283" s="266">
        <v>0</v>
      </c>
      <c r="G283" s="266"/>
      <c r="H283" s="260"/>
      <c r="I283" s="260"/>
    </row>
    <row r="284" spans="1:9" x14ac:dyDescent="0.25">
      <c r="A284" s="265" t="s">
        <v>541</v>
      </c>
      <c r="B284" s="260" t="s">
        <v>475</v>
      </c>
      <c r="C284" s="266">
        <v>68208.94</v>
      </c>
      <c r="D284" s="266">
        <v>36762.519999999997</v>
      </c>
      <c r="E284" s="266">
        <v>242</v>
      </c>
      <c r="F284" s="266">
        <v>104729.46</v>
      </c>
      <c r="G284" s="266"/>
      <c r="H284" s="260"/>
      <c r="I284" s="260"/>
    </row>
    <row r="285" spans="1:9" x14ac:dyDescent="0.25">
      <c r="A285" s="265" t="s">
        <v>542</v>
      </c>
      <c r="B285" s="260" t="s">
        <v>543</v>
      </c>
      <c r="C285" s="266">
        <v>340</v>
      </c>
      <c r="D285" s="266">
        <v>0</v>
      </c>
      <c r="E285" s="266">
        <v>0</v>
      </c>
      <c r="F285" s="266">
        <v>340</v>
      </c>
      <c r="G285" s="266"/>
      <c r="H285" s="260"/>
      <c r="I285" s="260"/>
    </row>
    <row r="286" spans="1:9" x14ac:dyDescent="0.25">
      <c r="A286" s="265" t="s">
        <v>544</v>
      </c>
      <c r="B286" s="260" t="s">
        <v>485</v>
      </c>
      <c r="C286" s="266">
        <v>4250.59</v>
      </c>
      <c r="D286" s="266">
        <v>1283.3699999999999</v>
      </c>
      <c r="E286" s="266">
        <v>0</v>
      </c>
      <c r="F286" s="266">
        <v>5533.96</v>
      </c>
      <c r="G286" s="266"/>
      <c r="H286" s="260"/>
      <c r="I286" s="260"/>
    </row>
    <row r="287" spans="1:9" x14ac:dyDescent="0.25">
      <c r="A287" s="262" t="s">
        <v>545</v>
      </c>
      <c r="B287" s="263" t="s">
        <v>546</v>
      </c>
      <c r="C287" s="264">
        <v>96109</v>
      </c>
      <c r="D287" s="264">
        <v>30000</v>
      </c>
      <c r="E287" s="264">
        <v>0</v>
      </c>
      <c r="F287" s="264">
        <v>126109</v>
      </c>
      <c r="G287" s="264"/>
      <c r="H287" s="263"/>
      <c r="I287" s="263"/>
    </row>
    <row r="288" spans="1:9" x14ac:dyDescent="0.25">
      <c r="A288" s="262" t="s">
        <v>547</v>
      </c>
      <c r="B288" s="263" t="s">
        <v>548</v>
      </c>
      <c r="C288" s="264">
        <v>96109</v>
      </c>
      <c r="D288" s="264">
        <v>30000</v>
      </c>
      <c r="E288" s="264">
        <v>0</v>
      </c>
      <c r="F288" s="264">
        <v>126109</v>
      </c>
      <c r="G288" s="264"/>
      <c r="H288" s="263"/>
      <c r="I288" s="263"/>
    </row>
    <row r="289" spans="1:9" x14ac:dyDescent="0.25">
      <c r="A289" s="265" t="s">
        <v>549</v>
      </c>
      <c r="B289" s="260" t="s">
        <v>550</v>
      </c>
      <c r="C289" s="266">
        <v>92313</v>
      </c>
      <c r="D289" s="266">
        <v>30000</v>
      </c>
      <c r="E289" s="266">
        <v>0</v>
      </c>
      <c r="F289" s="266">
        <v>122313</v>
      </c>
      <c r="G289" s="266"/>
      <c r="H289" s="260"/>
      <c r="I289" s="260"/>
    </row>
    <row r="290" spans="1:9" x14ac:dyDescent="0.25">
      <c r="A290" s="265" t="s">
        <v>551</v>
      </c>
      <c r="B290" s="260" t="s">
        <v>552</v>
      </c>
      <c r="C290" s="266">
        <v>3796</v>
      </c>
      <c r="D290" s="266">
        <v>0</v>
      </c>
      <c r="E290" s="266">
        <v>0</v>
      </c>
      <c r="F290" s="266">
        <v>3796</v>
      </c>
      <c r="G290" s="266"/>
      <c r="H290" s="260"/>
      <c r="I290" s="260"/>
    </row>
    <row r="291" spans="1:9" x14ac:dyDescent="0.25">
      <c r="A291" s="262" t="s">
        <v>553</v>
      </c>
      <c r="B291" s="263" t="s">
        <v>554</v>
      </c>
      <c r="C291" s="264">
        <v>26680</v>
      </c>
      <c r="D291" s="264">
        <v>2253.36</v>
      </c>
      <c r="E291" s="264">
        <v>0</v>
      </c>
      <c r="F291" s="264">
        <v>28933.360000000001</v>
      </c>
      <c r="G291" s="264"/>
      <c r="H291" s="263"/>
      <c r="I291" s="263"/>
    </row>
    <row r="292" spans="1:9" x14ac:dyDescent="0.25">
      <c r="A292" s="262" t="s">
        <v>555</v>
      </c>
      <c r="B292" s="263" t="s">
        <v>556</v>
      </c>
      <c r="C292" s="264">
        <v>21280</v>
      </c>
      <c r="D292" s="264">
        <v>453.36</v>
      </c>
      <c r="E292" s="264">
        <v>0</v>
      </c>
      <c r="F292" s="264">
        <v>21733.360000000001</v>
      </c>
      <c r="G292" s="264"/>
      <c r="H292" s="263"/>
      <c r="I292" s="263"/>
    </row>
    <row r="293" spans="1:9" x14ac:dyDescent="0.25">
      <c r="A293" s="265" t="s">
        <v>557</v>
      </c>
      <c r="B293" s="260" t="s">
        <v>558</v>
      </c>
      <c r="C293" s="266">
        <v>21280</v>
      </c>
      <c r="D293" s="266">
        <v>453.36</v>
      </c>
      <c r="E293" s="266">
        <v>0</v>
      </c>
      <c r="F293" s="266">
        <v>21733.360000000001</v>
      </c>
      <c r="G293" s="266"/>
      <c r="H293" s="260"/>
      <c r="I293" s="260"/>
    </row>
    <row r="294" spans="1:9" x14ac:dyDescent="0.25">
      <c r="A294" s="262" t="s">
        <v>559</v>
      </c>
      <c r="B294" s="263" t="s">
        <v>560</v>
      </c>
      <c r="C294" s="264">
        <v>5400</v>
      </c>
      <c r="D294" s="264">
        <v>1800</v>
      </c>
      <c r="E294" s="264">
        <v>0</v>
      </c>
      <c r="F294" s="264">
        <v>7200</v>
      </c>
      <c r="G294" s="264"/>
      <c r="H294" s="263"/>
      <c r="I294" s="263"/>
    </row>
    <row r="295" spans="1:9" x14ac:dyDescent="0.25">
      <c r="A295" s="265" t="s">
        <v>561</v>
      </c>
      <c r="B295" s="260" t="s">
        <v>562</v>
      </c>
      <c r="C295" s="266">
        <v>5400</v>
      </c>
      <c r="D295" s="266">
        <v>1800</v>
      </c>
      <c r="E295" s="266">
        <v>0</v>
      </c>
      <c r="F295" s="266">
        <v>7200</v>
      </c>
      <c r="G295" s="266"/>
      <c r="H295" s="260"/>
      <c r="I295" s="260"/>
    </row>
    <row r="296" spans="1:9" x14ac:dyDescent="0.25">
      <c r="A296" s="262" t="s">
        <v>563</v>
      </c>
      <c r="B296" s="263" t="s">
        <v>564</v>
      </c>
      <c r="C296" s="264">
        <v>1383272.35</v>
      </c>
      <c r="D296" s="264">
        <v>460988.03</v>
      </c>
      <c r="E296" s="264">
        <v>0</v>
      </c>
      <c r="F296" s="264">
        <v>1844260.38</v>
      </c>
      <c r="G296" s="264"/>
      <c r="H296" s="263"/>
      <c r="I296" s="263"/>
    </row>
    <row r="297" spans="1:9" x14ac:dyDescent="0.25">
      <c r="A297" s="262" t="s">
        <v>565</v>
      </c>
      <c r="B297" s="263" t="s">
        <v>566</v>
      </c>
      <c r="C297" s="264">
        <v>1060941.98</v>
      </c>
      <c r="D297" s="264">
        <v>353945.77</v>
      </c>
      <c r="E297" s="264">
        <v>0</v>
      </c>
      <c r="F297" s="264">
        <v>1414887.75</v>
      </c>
      <c r="G297" s="264"/>
      <c r="H297" s="263"/>
      <c r="I297" s="263"/>
    </row>
    <row r="298" spans="1:9" x14ac:dyDescent="0.25">
      <c r="A298" s="265" t="s">
        <v>567</v>
      </c>
      <c r="B298" s="260" t="s">
        <v>568</v>
      </c>
      <c r="C298" s="266">
        <v>65363.77</v>
      </c>
      <c r="D298" s="266">
        <v>22051.59</v>
      </c>
      <c r="E298" s="266">
        <v>0</v>
      </c>
      <c r="F298" s="266">
        <v>87415.360000000001</v>
      </c>
      <c r="G298" s="266"/>
      <c r="H298" s="260"/>
      <c r="I298" s="260"/>
    </row>
    <row r="299" spans="1:9" x14ac:dyDescent="0.25">
      <c r="A299" s="265" t="s">
        <v>569</v>
      </c>
      <c r="B299" s="260" t="s">
        <v>570</v>
      </c>
      <c r="C299" s="266">
        <v>31690.41</v>
      </c>
      <c r="D299" s="266">
        <v>10563.47</v>
      </c>
      <c r="E299" s="266">
        <v>0</v>
      </c>
      <c r="F299" s="266">
        <v>42253.88</v>
      </c>
      <c r="G299" s="266"/>
      <c r="H299" s="260"/>
      <c r="I299" s="260"/>
    </row>
    <row r="300" spans="1:9" x14ac:dyDescent="0.25">
      <c r="A300" s="265" t="s">
        <v>571</v>
      </c>
      <c r="B300" s="260" t="s">
        <v>572</v>
      </c>
      <c r="C300" s="266">
        <v>21.42</v>
      </c>
      <c r="D300" s="266">
        <v>7.14</v>
      </c>
      <c r="E300" s="266">
        <v>0</v>
      </c>
      <c r="F300" s="266">
        <v>28.56</v>
      </c>
      <c r="G300" s="266"/>
      <c r="H300" s="260"/>
      <c r="I300" s="260"/>
    </row>
    <row r="301" spans="1:9" x14ac:dyDescent="0.25">
      <c r="A301" s="265" t="s">
        <v>573</v>
      </c>
      <c r="B301" s="260" t="s">
        <v>574</v>
      </c>
      <c r="C301" s="266">
        <v>24522.49</v>
      </c>
      <c r="D301" s="266">
        <v>8200.27</v>
      </c>
      <c r="E301" s="266">
        <v>0</v>
      </c>
      <c r="F301" s="266">
        <v>32722.76</v>
      </c>
      <c r="G301" s="266"/>
      <c r="H301" s="260"/>
      <c r="I301" s="260"/>
    </row>
    <row r="302" spans="1:9" x14ac:dyDescent="0.25">
      <c r="A302" s="265" t="s">
        <v>575</v>
      </c>
      <c r="B302" s="260" t="s">
        <v>576</v>
      </c>
      <c r="C302" s="266">
        <v>125287.08</v>
      </c>
      <c r="D302" s="266">
        <v>41762.36</v>
      </c>
      <c r="E302" s="266">
        <v>0</v>
      </c>
      <c r="F302" s="266">
        <v>167049.44</v>
      </c>
      <c r="G302" s="266"/>
      <c r="H302" s="260"/>
      <c r="I302" s="260"/>
    </row>
    <row r="303" spans="1:9" x14ac:dyDescent="0.25">
      <c r="A303" s="265" t="s">
        <v>577</v>
      </c>
      <c r="B303" s="260" t="s">
        <v>578</v>
      </c>
      <c r="C303" s="266">
        <v>190698.78</v>
      </c>
      <c r="D303" s="266">
        <v>63566.26</v>
      </c>
      <c r="E303" s="266">
        <v>0</v>
      </c>
      <c r="F303" s="266">
        <v>254265.04</v>
      </c>
      <c r="G303" s="266"/>
      <c r="H303" s="260"/>
      <c r="I303" s="260"/>
    </row>
    <row r="304" spans="1:9" x14ac:dyDescent="0.25">
      <c r="A304" s="265" t="s">
        <v>579</v>
      </c>
      <c r="B304" s="260" t="s">
        <v>580</v>
      </c>
      <c r="C304" s="266">
        <v>235027.59</v>
      </c>
      <c r="D304" s="266">
        <v>78351.199999999997</v>
      </c>
      <c r="E304" s="266">
        <v>0</v>
      </c>
      <c r="F304" s="266">
        <v>313378.78999999998</v>
      </c>
      <c r="G304" s="266"/>
      <c r="H304" s="260"/>
      <c r="I304" s="260"/>
    </row>
    <row r="305" spans="1:9" x14ac:dyDescent="0.25">
      <c r="A305" s="265" t="s">
        <v>581</v>
      </c>
      <c r="B305" s="260" t="s">
        <v>582</v>
      </c>
      <c r="C305" s="266">
        <v>388330.44</v>
      </c>
      <c r="D305" s="266">
        <v>129443.48</v>
      </c>
      <c r="E305" s="266">
        <v>0</v>
      </c>
      <c r="F305" s="266">
        <v>517773.92</v>
      </c>
      <c r="G305" s="266"/>
      <c r="H305" s="260"/>
      <c r="I305" s="260"/>
    </row>
    <row r="306" spans="1:9" x14ac:dyDescent="0.25">
      <c r="A306" s="262" t="s">
        <v>583</v>
      </c>
      <c r="B306" s="263" t="s">
        <v>584</v>
      </c>
      <c r="C306" s="264">
        <v>14284.41</v>
      </c>
      <c r="D306" s="264">
        <v>4797.4399999999996</v>
      </c>
      <c r="E306" s="264">
        <v>0</v>
      </c>
      <c r="F306" s="264">
        <v>19081.849999999999</v>
      </c>
      <c r="G306" s="264"/>
      <c r="H306" s="263"/>
      <c r="I306" s="263"/>
    </row>
    <row r="307" spans="1:9" x14ac:dyDescent="0.25">
      <c r="A307" s="265" t="s">
        <v>585</v>
      </c>
      <c r="B307" s="260" t="s">
        <v>586</v>
      </c>
      <c r="C307" s="266">
        <v>14284.41</v>
      </c>
      <c r="D307" s="266">
        <v>4797.4399999999996</v>
      </c>
      <c r="E307" s="266">
        <v>0</v>
      </c>
      <c r="F307" s="266">
        <v>19081.849999999999</v>
      </c>
      <c r="G307" s="266"/>
      <c r="H307" s="260"/>
      <c r="I307" s="260"/>
    </row>
    <row r="308" spans="1:9" x14ac:dyDescent="0.25">
      <c r="A308" s="262" t="s">
        <v>587</v>
      </c>
      <c r="B308" s="263" t="s">
        <v>588</v>
      </c>
      <c r="C308" s="264">
        <v>290608.25</v>
      </c>
      <c r="D308" s="264">
        <v>96432.25</v>
      </c>
      <c r="E308" s="264">
        <v>0</v>
      </c>
      <c r="F308" s="264">
        <v>387040.5</v>
      </c>
      <c r="G308" s="264"/>
      <c r="H308" s="263"/>
      <c r="I308" s="263"/>
    </row>
    <row r="309" spans="1:9" x14ac:dyDescent="0.25">
      <c r="A309" s="265" t="s">
        <v>589</v>
      </c>
      <c r="B309" s="260" t="s">
        <v>184</v>
      </c>
      <c r="C309" s="266">
        <v>23257.47</v>
      </c>
      <c r="D309" s="266">
        <v>7527.23</v>
      </c>
      <c r="E309" s="266">
        <v>0</v>
      </c>
      <c r="F309" s="266">
        <v>30784.7</v>
      </c>
      <c r="G309" s="266"/>
      <c r="H309" s="260"/>
      <c r="I309" s="260"/>
    </row>
    <row r="310" spans="1:9" x14ac:dyDescent="0.25">
      <c r="A310" s="265" t="s">
        <v>590</v>
      </c>
      <c r="B310" s="260" t="s">
        <v>186</v>
      </c>
      <c r="C310" s="266">
        <v>5900.45</v>
      </c>
      <c r="D310" s="266">
        <v>1938.87</v>
      </c>
      <c r="E310" s="266">
        <v>0</v>
      </c>
      <c r="F310" s="266">
        <v>7839.32</v>
      </c>
      <c r="G310" s="266"/>
      <c r="H310" s="260"/>
      <c r="I310" s="260"/>
    </row>
    <row r="311" spans="1:9" x14ac:dyDescent="0.25">
      <c r="A311" s="265" t="s">
        <v>591</v>
      </c>
      <c r="B311" s="260" t="s">
        <v>188</v>
      </c>
      <c r="C311" s="266">
        <v>14711.3</v>
      </c>
      <c r="D311" s="266">
        <v>4762.6099999999997</v>
      </c>
      <c r="E311" s="266">
        <v>0</v>
      </c>
      <c r="F311" s="266">
        <v>19473.91</v>
      </c>
      <c r="G311" s="266"/>
      <c r="H311" s="260"/>
      <c r="I311" s="260"/>
    </row>
    <row r="312" spans="1:9" x14ac:dyDescent="0.25">
      <c r="A312" s="265" t="s">
        <v>592</v>
      </c>
      <c r="B312" s="260" t="s">
        <v>190</v>
      </c>
      <c r="C312" s="266">
        <v>1099.47</v>
      </c>
      <c r="D312" s="266">
        <v>366.49</v>
      </c>
      <c r="E312" s="266">
        <v>0</v>
      </c>
      <c r="F312" s="266">
        <v>1465.96</v>
      </c>
      <c r="G312" s="266"/>
      <c r="H312" s="260"/>
      <c r="I312" s="260"/>
    </row>
    <row r="313" spans="1:9" x14ac:dyDescent="0.25">
      <c r="A313" s="265" t="s">
        <v>593</v>
      </c>
      <c r="B313" s="260" t="s">
        <v>192</v>
      </c>
      <c r="C313" s="266">
        <v>9746.84</v>
      </c>
      <c r="D313" s="266">
        <v>3231.6</v>
      </c>
      <c r="E313" s="266">
        <v>0</v>
      </c>
      <c r="F313" s="266">
        <v>12978.44</v>
      </c>
      <c r="G313" s="266"/>
      <c r="H313" s="260"/>
      <c r="I313" s="260"/>
    </row>
    <row r="314" spans="1:9" x14ac:dyDescent="0.25">
      <c r="A314" s="265" t="s">
        <v>594</v>
      </c>
      <c r="B314" s="260" t="s">
        <v>194</v>
      </c>
      <c r="C314" s="266">
        <v>94234.07</v>
      </c>
      <c r="D314" s="266">
        <v>31385.9</v>
      </c>
      <c r="E314" s="266">
        <v>0</v>
      </c>
      <c r="F314" s="266">
        <v>125619.97</v>
      </c>
      <c r="G314" s="266"/>
      <c r="H314" s="260"/>
      <c r="I314" s="260"/>
    </row>
    <row r="315" spans="1:9" x14ac:dyDescent="0.25">
      <c r="A315" s="265" t="s">
        <v>595</v>
      </c>
      <c r="B315" s="260" t="s">
        <v>196</v>
      </c>
      <c r="C315" s="266">
        <v>118.62</v>
      </c>
      <c r="D315" s="266">
        <v>39.54</v>
      </c>
      <c r="E315" s="266">
        <v>0</v>
      </c>
      <c r="F315" s="266">
        <v>158.16</v>
      </c>
      <c r="G315" s="266"/>
      <c r="H315" s="260"/>
      <c r="I315" s="260"/>
    </row>
    <row r="316" spans="1:9" x14ac:dyDescent="0.25">
      <c r="A316" s="265" t="s">
        <v>596</v>
      </c>
      <c r="B316" s="260" t="s">
        <v>198</v>
      </c>
      <c r="C316" s="266">
        <v>141540.03</v>
      </c>
      <c r="D316" s="266">
        <v>47180.01</v>
      </c>
      <c r="E316" s="266">
        <v>0</v>
      </c>
      <c r="F316" s="266">
        <v>188720.04</v>
      </c>
      <c r="G316" s="266"/>
      <c r="H316" s="260"/>
      <c r="I316" s="260"/>
    </row>
    <row r="317" spans="1:9" x14ac:dyDescent="0.25">
      <c r="A317" s="262" t="s">
        <v>597</v>
      </c>
      <c r="B317" s="263" t="s">
        <v>598</v>
      </c>
      <c r="C317" s="264">
        <v>17437.71</v>
      </c>
      <c r="D317" s="264">
        <v>5812.57</v>
      </c>
      <c r="E317" s="264">
        <v>0</v>
      </c>
      <c r="F317" s="264">
        <v>23250.28</v>
      </c>
      <c r="G317" s="264"/>
      <c r="H317" s="263"/>
      <c r="I317" s="263"/>
    </row>
    <row r="318" spans="1:9" x14ac:dyDescent="0.25">
      <c r="A318" s="265" t="s">
        <v>599</v>
      </c>
      <c r="B318" s="260" t="s">
        <v>234</v>
      </c>
      <c r="C318" s="266">
        <v>17437.71</v>
      </c>
      <c r="D318" s="266">
        <v>5812.57</v>
      </c>
      <c r="E318" s="266">
        <v>0</v>
      </c>
      <c r="F318" s="266">
        <v>23250.28</v>
      </c>
      <c r="G318" s="266"/>
      <c r="H318" s="260"/>
      <c r="I318" s="260"/>
    </row>
    <row r="319" spans="1:9" x14ac:dyDescent="0.25">
      <c r="A319" s="262" t="s">
        <v>600</v>
      </c>
      <c r="B319" s="263" t="s">
        <v>601</v>
      </c>
      <c r="C319" s="264">
        <v>-638505.18999999994</v>
      </c>
      <c r="D319" s="264">
        <v>12097.69</v>
      </c>
      <c r="E319" s="264">
        <v>206192.9</v>
      </c>
      <c r="F319" s="264">
        <v>-832600.4</v>
      </c>
      <c r="G319" s="264"/>
      <c r="H319" s="263"/>
      <c r="I319" s="263"/>
    </row>
    <row r="320" spans="1:9" x14ac:dyDescent="0.25">
      <c r="A320" s="262" t="s">
        <v>602</v>
      </c>
      <c r="B320" s="263" t="s">
        <v>601</v>
      </c>
      <c r="C320" s="264">
        <v>-638505.18999999994</v>
      </c>
      <c r="D320" s="264">
        <v>12097.69</v>
      </c>
      <c r="E320" s="264">
        <v>206192.9</v>
      </c>
      <c r="F320" s="264">
        <v>-832600.4</v>
      </c>
      <c r="G320" s="264"/>
      <c r="H320" s="263"/>
      <c r="I320" s="263"/>
    </row>
    <row r="321" spans="1:9" x14ac:dyDescent="0.25">
      <c r="A321" s="262" t="s">
        <v>603</v>
      </c>
      <c r="B321" s="263" t="s">
        <v>604</v>
      </c>
      <c r="C321" s="264">
        <v>-638505.18999999994</v>
      </c>
      <c r="D321" s="264">
        <v>12097.69</v>
      </c>
      <c r="E321" s="264">
        <v>206192.9</v>
      </c>
      <c r="F321" s="264">
        <v>-832600.4</v>
      </c>
      <c r="G321" s="264"/>
      <c r="H321" s="263"/>
      <c r="I321" s="263"/>
    </row>
    <row r="322" spans="1:9" x14ac:dyDescent="0.25">
      <c r="A322" s="262" t="s">
        <v>605</v>
      </c>
      <c r="B322" s="263" t="s">
        <v>606</v>
      </c>
      <c r="C322" s="264">
        <v>35839.339999999997</v>
      </c>
      <c r="D322" s="264">
        <v>12097.69</v>
      </c>
      <c r="E322" s="264">
        <v>4.3600000000000003</v>
      </c>
      <c r="F322" s="264">
        <v>47932.67</v>
      </c>
      <c r="G322" s="264"/>
      <c r="H322" s="263"/>
      <c r="I322" s="263"/>
    </row>
    <row r="323" spans="1:9" x14ac:dyDescent="0.25">
      <c r="A323" s="265" t="s">
        <v>607</v>
      </c>
      <c r="B323" s="260" t="s">
        <v>608</v>
      </c>
      <c r="C323" s="266">
        <v>15619.21</v>
      </c>
      <c r="D323" s="266">
        <v>5907.69</v>
      </c>
      <c r="E323" s="266">
        <v>0</v>
      </c>
      <c r="F323" s="266">
        <v>21526.9</v>
      </c>
      <c r="G323" s="266"/>
      <c r="H323" s="260"/>
      <c r="I323" s="260"/>
    </row>
    <row r="324" spans="1:9" x14ac:dyDescent="0.25">
      <c r="A324" s="265" t="s">
        <v>609</v>
      </c>
      <c r="B324" s="260" t="s">
        <v>610</v>
      </c>
      <c r="C324" s="266">
        <v>0.01</v>
      </c>
      <c r="D324" s="266">
        <v>4.3499999999999996</v>
      </c>
      <c r="E324" s="266">
        <v>4.3600000000000003</v>
      </c>
      <c r="F324" s="266">
        <v>-6.7480743215497796E-16</v>
      </c>
      <c r="G324" s="266"/>
      <c r="H324" s="260"/>
      <c r="I324" s="260"/>
    </row>
    <row r="325" spans="1:9" x14ac:dyDescent="0.25">
      <c r="A325" s="265" t="s">
        <v>611</v>
      </c>
      <c r="B325" s="260" t="s">
        <v>612</v>
      </c>
      <c r="C325" s="266">
        <v>20220.12</v>
      </c>
      <c r="D325" s="266">
        <v>6185.65</v>
      </c>
      <c r="E325" s="266">
        <v>0</v>
      </c>
      <c r="F325" s="266">
        <v>26405.77</v>
      </c>
      <c r="G325" s="266"/>
      <c r="H325" s="260"/>
      <c r="I325" s="260"/>
    </row>
    <row r="326" spans="1:9" x14ac:dyDescent="0.25">
      <c r="A326" s="262" t="s">
        <v>613</v>
      </c>
      <c r="B326" s="263" t="s">
        <v>614</v>
      </c>
      <c r="C326" s="264">
        <v>-674344.53</v>
      </c>
      <c r="D326" s="264">
        <v>0</v>
      </c>
      <c r="E326" s="264">
        <v>206188.54</v>
      </c>
      <c r="F326" s="264">
        <v>-880533.07</v>
      </c>
      <c r="G326" s="264"/>
      <c r="H326" s="263"/>
      <c r="I326" s="263"/>
    </row>
    <row r="327" spans="1:9" x14ac:dyDescent="0.25">
      <c r="A327" s="265" t="s">
        <v>615</v>
      </c>
      <c r="B327" s="260" t="s">
        <v>616</v>
      </c>
      <c r="C327" s="266">
        <v>-340.31</v>
      </c>
      <c r="D327" s="266">
        <v>0</v>
      </c>
      <c r="E327" s="266">
        <v>0.09</v>
      </c>
      <c r="F327" s="266">
        <v>-340.4</v>
      </c>
      <c r="G327" s="266"/>
      <c r="H327" s="260"/>
      <c r="I327" s="260"/>
    </row>
    <row r="328" spans="1:9" x14ac:dyDescent="0.25">
      <c r="A328" s="265" t="s">
        <v>617</v>
      </c>
      <c r="B328" s="260" t="s">
        <v>618</v>
      </c>
      <c r="C328" s="266">
        <v>-674004.22</v>
      </c>
      <c r="D328" s="266">
        <v>0</v>
      </c>
      <c r="E328" s="266">
        <v>206188.45</v>
      </c>
      <c r="F328" s="266">
        <v>-880192.67</v>
      </c>
      <c r="G328" s="266"/>
      <c r="H328" s="260"/>
      <c r="I328" s="260"/>
    </row>
    <row r="329" spans="1:9" x14ac:dyDescent="0.25">
      <c r="A329" s="262" t="s">
        <v>619</v>
      </c>
      <c r="B329" s="263" t="s">
        <v>620</v>
      </c>
      <c r="C329" s="264">
        <v>534.01</v>
      </c>
      <c r="D329" s="264">
        <v>4507.4799999999996</v>
      </c>
      <c r="E329" s="264">
        <v>0</v>
      </c>
      <c r="F329" s="264">
        <v>5041.49</v>
      </c>
      <c r="G329" s="264"/>
      <c r="H329" s="263"/>
      <c r="I329" s="263"/>
    </row>
    <row r="330" spans="1:9" x14ac:dyDescent="0.25">
      <c r="A330" s="262" t="s">
        <v>621</v>
      </c>
      <c r="B330" s="263" t="s">
        <v>620</v>
      </c>
      <c r="C330" s="264">
        <v>534.01</v>
      </c>
      <c r="D330" s="264">
        <v>4507.4799999999996</v>
      </c>
      <c r="E330" s="264">
        <v>0</v>
      </c>
      <c r="F330" s="264">
        <v>5041.49</v>
      </c>
      <c r="G330" s="264"/>
      <c r="H330" s="263"/>
      <c r="I330" s="263"/>
    </row>
    <row r="331" spans="1:9" x14ac:dyDescent="0.25">
      <c r="A331" s="262" t="s">
        <v>622</v>
      </c>
      <c r="B331" s="263" t="s">
        <v>623</v>
      </c>
      <c r="C331" s="264">
        <v>534.01</v>
      </c>
      <c r="D331" s="264">
        <v>4507.4799999999996</v>
      </c>
      <c r="E331" s="264">
        <v>0</v>
      </c>
      <c r="F331" s="264">
        <v>5041.49</v>
      </c>
      <c r="G331" s="264"/>
      <c r="H331" s="263"/>
      <c r="I331" s="263"/>
    </row>
    <row r="332" spans="1:9" x14ac:dyDescent="0.25">
      <c r="A332" s="262" t="s">
        <v>624</v>
      </c>
      <c r="B332" s="263" t="s">
        <v>625</v>
      </c>
      <c r="C332" s="264">
        <v>534.01</v>
      </c>
      <c r="D332" s="264">
        <v>4507.4799999999996</v>
      </c>
      <c r="E332" s="264">
        <v>0</v>
      </c>
      <c r="F332" s="264">
        <v>5041.49</v>
      </c>
      <c r="G332" s="264"/>
      <c r="H332" s="263"/>
      <c r="I332" s="263"/>
    </row>
    <row r="333" spans="1:9" x14ac:dyDescent="0.25">
      <c r="A333" s="265" t="s">
        <v>626</v>
      </c>
      <c r="B333" s="260" t="s">
        <v>625</v>
      </c>
      <c r="C333" s="266">
        <v>534.01</v>
      </c>
      <c r="D333" s="266">
        <v>4507.4799999999996</v>
      </c>
      <c r="E333" s="266">
        <v>0</v>
      </c>
      <c r="F333" s="266">
        <v>5041.49</v>
      </c>
      <c r="G333" s="266"/>
      <c r="H333" s="260"/>
      <c r="I333" s="260"/>
    </row>
    <row r="334" spans="1:9" x14ac:dyDescent="0.25">
      <c r="A334" s="260"/>
      <c r="B334" s="260"/>
      <c r="C334" s="266"/>
      <c r="D334" s="266"/>
      <c r="E334" s="266"/>
      <c r="F334" s="266"/>
      <c r="G334" s="266"/>
      <c r="H334" s="260"/>
      <c r="I334" s="260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AF634-691B-402A-A6AD-CA37413B583D}">
  <sheetPr>
    <tabColor rgb="FF4A86E8"/>
    <pageSetUpPr fitToPage="1"/>
  </sheetPr>
  <dimension ref="A1:BG996"/>
  <sheetViews>
    <sheetView showGridLines="0" zoomScale="85" zoomScaleNormal="85" zoomScaleSheetLayoutView="40" workbookViewId="0">
      <pane ySplit="16" topLeftCell="A128" activePane="bottomLeft" state="frozen"/>
      <selection activeCell="C94" sqref="C94:D94"/>
      <selection pane="bottomLeft" activeCell="L54" sqref="L54"/>
    </sheetView>
  </sheetViews>
  <sheetFormatPr defaultColWidth="14.42578125" defaultRowHeight="15" customHeight="1" x14ac:dyDescent="0.25"/>
  <cols>
    <col min="1" max="1" width="9.140625" customWidth="1"/>
    <col min="2" max="2" width="10.140625" customWidth="1"/>
    <col min="3" max="3" width="5.7109375" customWidth="1"/>
    <col min="4" max="4" width="58" customWidth="1"/>
    <col min="5" max="5" width="14.28515625" style="449" customWidth="1"/>
    <col min="6" max="6" width="14.7109375" style="271" customWidth="1"/>
    <col min="7" max="13" width="13.7109375" style="271" customWidth="1"/>
    <col min="14" max="15" width="11.85546875" style="271" bestFit="1" customWidth="1"/>
    <col min="16" max="16" width="12.5703125" style="271" customWidth="1"/>
    <col min="17" max="17" width="12" style="271" customWidth="1"/>
    <col min="18" max="18" width="13.5703125" customWidth="1"/>
    <col min="19" max="19" width="12.28515625" customWidth="1"/>
    <col min="20" max="20" width="0.85546875" customWidth="1"/>
    <col min="21" max="21" width="9.140625" customWidth="1"/>
    <col min="22" max="22" width="4.28515625" customWidth="1"/>
    <col min="23" max="23" width="9.140625" customWidth="1"/>
  </cols>
  <sheetData>
    <row r="1" spans="1:59" s="74" customFormat="1" ht="12.75" x14ac:dyDescent="0.2">
      <c r="A1" s="70"/>
      <c r="B1" s="70"/>
      <c r="C1" s="70"/>
      <c r="D1" s="89"/>
      <c r="E1" s="270"/>
      <c r="F1" s="89"/>
      <c r="G1" s="89"/>
      <c r="H1" s="89"/>
      <c r="I1" s="89"/>
      <c r="J1" s="49"/>
      <c r="K1" s="49"/>
      <c r="L1" s="49"/>
      <c r="M1" s="49"/>
      <c r="N1" s="49"/>
      <c r="O1" s="49"/>
      <c r="P1" s="71"/>
      <c r="Q1" s="50"/>
      <c r="R1" s="72"/>
      <c r="S1" s="51"/>
      <c r="T1" s="73"/>
      <c r="U1" s="73"/>
      <c r="V1" s="73"/>
      <c r="W1" s="73"/>
      <c r="X1" s="73"/>
      <c r="Y1" s="73"/>
      <c r="Z1" s="73"/>
      <c r="AA1" s="73"/>
    </row>
    <row r="2" spans="1:59" s="74" customFormat="1" x14ac:dyDescent="0.25">
      <c r="A2" s="70"/>
      <c r="B2" s="70"/>
      <c r="C2" s="70"/>
      <c r="D2" s="89"/>
      <c r="E2" s="270"/>
      <c r="F2" s="89"/>
      <c r="G2" s="89"/>
      <c r="H2" s="89"/>
      <c r="I2" s="271"/>
      <c r="J2" s="49"/>
      <c r="K2" s="49"/>
      <c r="L2" s="49"/>
      <c r="M2" s="49"/>
      <c r="N2" s="49"/>
      <c r="O2" s="49"/>
      <c r="P2" s="71"/>
      <c r="Q2" s="52"/>
      <c r="R2" s="72"/>
      <c r="S2" s="51"/>
      <c r="T2" s="73"/>
      <c r="U2" s="73"/>
      <c r="V2" s="73"/>
      <c r="W2" s="73"/>
      <c r="X2" s="73"/>
      <c r="Y2" s="73"/>
      <c r="Z2" s="73"/>
      <c r="AA2" s="73"/>
    </row>
    <row r="3" spans="1:59" s="74" customFormat="1" ht="12.75" x14ac:dyDescent="0.2">
      <c r="A3" s="70"/>
      <c r="B3" s="70"/>
      <c r="C3" s="70"/>
      <c r="D3" s="89"/>
      <c r="E3" s="270"/>
      <c r="F3" s="89"/>
      <c r="G3" s="89"/>
      <c r="H3" s="89"/>
      <c r="I3" s="89"/>
      <c r="J3" s="49"/>
      <c r="K3" s="49"/>
      <c r="L3" s="49"/>
      <c r="M3" s="49"/>
      <c r="N3" s="49"/>
      <c r="O3" s="49"/>
      <c r="P3" s="71"/>
      <c r="Q3" s="50"/>
      <c r="R3" s="72"/>
      <c r="S3" s="51"/>
      <c r="T3" s="73"/>
      <c r="U3" s="73"/>
      <c r="V3" s="73"/>
      <c r="W3" s="73"/>
      <c r="X3" s="73"/>
      <c r="Y3" s="73"/>
      <c r="Z3" s="73"/>
      <c r="AA3" s="73"/>
    </row>
    <row r="4" spans="1:59" s="74" customFormat="1" ht="12.75" x14ac:dyDescent="0.2">
      <c r="A4" s="70"/>
      <c r="B4" s="70"/>
      <c r="C4" s="70"/>
      <c r="D4" s="71"/>
      <c r="E4" s="272"/>
      <c r="F4" s="49"/>
      <c r="G4" s="49"/>
      <c r="H4" s="49"/>
      <c r="I4" s="49"/>
      <c r="J4" s="49"/>
      <c r="K4" s="49"/>
      <c r="L4" s="49"/>
      <c r="M4" s="49"/>
      <c r="N4" s="49"/>
      <c r="O4" s="49"/>
      <c r="P4" s="71"/>
      <c r="Q4" s="50"/>
      <c r="R4" s="72"/>
      <c r="S4" s="51"/>
      <c r="T4" s="73"/>
      <c r="U4" s="73"/>
      <c r="V4" s="73"/>
      <c r="W4" s="73"/>
      <c r="X4" s="73"/>
      <c r="Y4" s="73"/>
      <c r="Z4" s="73"/>
      <c r="AA4" s="73"/>
    </row>
    <row r="5" spans="1:59" s="74" customFormat="1" x14ac:dyDescent="0.25">
      <c r="A5" s="75" t="s">
        <v>966</v>
      </c>
      <c r="B5" s="70"/>
      <c r="C5" s="70"/>
      <c r="D5" s="76"/>
      <c r="E5" s="270"/>
      <c r="F5" s="53"/>
      <c r="G5" s="90"/>
      <c r="H5" s="90"/>
      <c r="I5" s="90"/>
      <c r="J5" s="90"/>
      <c r="K5" s="90"/>
      <c r="L5" s="90"/>
      <c r="M5" s="499" t="s">
        <v>643</v>
      </c>
      <c r="N5" s="499"/>
      <c r="O5" s="90"/>
      <c r="P5" s="77"/>
      <c r="Q5" s="50"/>
      <c r="R5" s="49"/>
      <c r="S5" s="51"/>
      <c r="T5" s="73"/>
      <c r="U5" s="73"/>
      <c r="V5" s="73"/>
      <c r="W5" s="73"/>
      <c r="X5" s="73"/>
      <c r="Y5" s="73"/>
      <c r="Z5" s="73"/>
      <c r="AA5" s="73"/>
    </row>
    <row r="6" spans="1:59" s="74" customFormat="1" hidden="1" x14ac:dyDescent="0.25">
      <c r="A6" s="75"/>
      <c r="B6" s="70"/>
      <c r="C6" s="70"/>
      <c r="D6" s="78"/>
      <c r="E6" s="272"/>
      <c r="F6" s="49"/>
      <c r="G6" s="49"/>
      <c r="H6" s="49"/>
      <c r="I6" s="49"/>
      <c r="J6" s="49"/>
      <c r="K6" s="49"/>
      <c r="L6" s="49"/>
      <c r="M6" s="54"/>
      <c r="N6" s="54"/>
      <c r="O6" s="49"/>
      <c r="P6" s="71"/>
      <c r="Q6" s="50"/>
      <c r="R6" s="72"/>
      <c r="S6" s="51"/>
      <c r="T6" s="73"/>
      <c r="U6" s="73"/>
      <c r="V6" s="73"/>
      <c r="W6" s="73"/>
      <c r="X6" s="73"/>
      <c r="Y6" s="73"/>
      <c r="Z6" s="73"/>
      <c r="AA6" s="73"/>
    </row>
    <row r="7" spans="1:59" s="74" customFormat="1" x14ac:dyDescent="0.25">
      <c r="A7" s="91" t="s">
        <v>644</v>
      </c>
      <c r="B7" s="70"/>
      <c r="C7" s="70"/>
      <c r="D7" s="71"/>
      <c r="E7" s="270"/>
      <c r="F7" s="53"/>
      <c r="G7" s="90"/>
      <c r="H7" s="90"/>
      <c r="I7" s="90"/>
      <c r="J7" s="90"/>
      <c r="K7" s="90"/>
      <c r="L7" s="90"/>
      <c r="M7" s="500" t="s">
        <v>645</v>
      </c>
      <c r="N7" s="500"/>
      <c r="O7" s="500"/>
      <c r="P7" s="500"/>
      <c r="Q7" s="500"/>
      <c r="R7" s="500"/>
      <c r="S7" s="500"/>
      <c r="T7" s="73"/>
      <c r="U7" s="73"/>
      <c r="V7" s="73"/>
      <c r="W7" s="73"/>
      <c r="X7" s="73"/>
      <c r="Y7" s="73"/>
      <c r="Z7" s="73"/>
      <c r="AA7" s="73"/>
    </row>
    <row r="8" spans="1:59" s="74" customFormat="1" ht="3" customHeight="1" x14ac:dyDescent="0.25">
      <c r="A8" s="91"/>
      <c r="B8" s="70"/>
      <c r="C8" s="70"/>
      <c r="D8" s="71"/>
      <c r="E8" s="272"/>
      <c r="F8" s="49"/>
      <c r="G8" s="49"/>
      <c r="H8" s="49"/>
      <c r="I8" s="49"/>
      <c r="J8" s="49"/>
      <c r="K8" s="49"/>
      <c r="L8" s="49"/>
      <c r="M8" s="500"/>
      <c r="N8" s="500"/>
      <c r="O8" s="500"/>
      <c r="P8" s="500"/>
      <c r="Q8" s="500"/>
      <c r="R8" s="500"/>
      <c r="S8" s="500"/>
      <c r="T8" s="73"/>
      <c r="U8" s="73"/>
      <c r="V8" s="73"/>
      <c r="W8" s="73"/>
      <c r="X8" s="73"/>
      <c r="Y8" s="73"/>
      <c r="Z8" s="73"/>
      <c r="AA8" s="73"/>
    </row>
    <row r="9" spans="1:59" s="74" customFormat="1" x14ac:dyDescent="0.25">
      <c r="A9" s="91" t="s">
        <v>646</v>
      </c>
      <c r="B9" s="70"/>
      <c r="C9" s="70"/>
      <c r="D9" s="79"/>
      <c r="E9" s="272"/>
      <c r="F9" s="49"/>
      <c r="G9" s="49"/>
      <c r="H9" s="49"/>
      <c r="I9" s="49"/>
      <c r="J9" s="49"/>
      <c r="K9" s="49"/>
      <c r="L9" s="49"/>
      <c r="M9" s="500"/>
      <c r="N9" s="500"/>
      <c r="O9" s="500"/>
      <c r="P9" s="500"/>
      <c r="Q9" s="500"/>
      <c r="R9" s="500"/>
      <c r="S9" s="500"/>
      <c r="T9" s="73"/>
      <c r="U9" s="73"/>
      <c r="V9" s="73"/>
      <c r="W9" s="73"/>
      <c r="X9" s="73"/>
      <c r="Y9" s="73"/>
      <c r="Z9" s="73"/>
      <c r="AA9" s="73"/>
    </row>
    <row r="10" spans="1:59" s="74" customFormat="1" ht="12.75" x14ac:dyDescent="0.2">
      <c r="A10" s="92"/>
      <c r="B10" s="70"/>
      <c r="C10" s="70"/>
      <c r="D10" s="80"/>
      <c r="E10" s="272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71"/>
      <c r="Q10" s="50"/>
      <c r="R10" s="72"/>
      <c r="S10" s="51"/>
      <c r="T10" s="73"/>
      <c r="U10" s="73"/>
      <c r="V10" s="73"/>
      <c r="W10" s="73"/>
      <c r="X10" s="73"/>
      <c r="Y10" s="73"/>
      <c r="Z10" s="73"/>
      <c r="AA10" s="73"/>
    </row>
    <row r="11" spans="1:59" s="82" customFormat="1" ht="20.25" customHeight="1" x14ac:dyDescent="0.25">
      <c r="A11" s="501" t="s">
        <v>647</v>
      </c>
      <c r="B11" s="501"/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  <c r="P11" s="501"/>
      <c r="Q11" s="501"/>
      <c r="R11" s="501"/>
      <c r="S11" s="55"/>
      <c r="T11" s="81"/>
      <c r="U11" s="81"/>
      <c r="V11" s="81"/>
      <c r="W11" s="81"/>
      <c r="X11" s="81"/>
      <c r="Y11" s="81"/>
      <c r="Z11" s="81"/>
      <c r="AA11" s="81"/>
    </row>
    <row r="12" spans="1:59" s="82" customFormat="1" ht="15.75" x14ac:dyDescent="0.25">
      <c r="A12" s="93"/>
      <c r="B12" s="94"/>
      <c r="C12" s="94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56"/>
      <c r="S12" s="96"/>
      <c r="T12" s="83"/>
      <c r="U12" s="57"/>
      <c r="V12" s="81"/>
      <c r="W12" s="81"/>
      <c r="X12" s="55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</row>
    <row r="13" spans="1:59" s="74" customFormat="1" ht="12.75" x14ac:dyDescent="0.2">
      <c r="A13" s="84" t="s">
        <v>648</v>
      </c>
      <c r="B13" s="70"/>
      <c r="C13" s="70"/>
      <c r="D13" s="85"/>
      <c r="E13" s="273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71"/>
      <c r="Q13" s="50"/>
      <c r="R13" s="58"/>
      <c r="S13" s="86"/>
      <c r="T13" s="87"/>
      <c r="U13" s="59"/>
      <c r="V13" s="73"/>
      <c r="W13" s="73"/>
      <c r="X13" s="51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</row>
    <row r="14" spans="1:59" s="74" customFormat="1" ht="12.75" x14ac:dyDescent="0.2">
      <c r="A14" s="84"/>
      <c r="B14" s="70"/>
      <c r="C14" s="70"/>
      <c r="D14" s="85"/>
      <c r="E14" s="85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71"/>
      <c r="Q14" s="50"/>
      <c r="R14" s="58"/>
      <c r="S14" s="86"/>
      <c r="T14" s="87"/>
      <c r="U14" s="59"/>
      <c r="V14" s="73"/>
      <c r="W14" s="73"/>
      <c r="X14" s="51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</row>
    <row r="16" spans="1:59" ht="27.75" customHeight="1" x14ac:dyDescent="0.25">
      <c r="A16" s="97" t="s">
        <v>649</v>
      </c>
      <c r="B16" s="98" t="s">
        <v>650</v>
      </c>
      <c r="C16" s="502" t="s">
        <v>651</v>
      </c>
      <c r="D16" s="497"/>
      <c r="E16" s="274" t="s">
        <v>652</v>
      </c>
      <c r="F16" s="274" t="s">
        <v>653</v>
      </c>
      <c r="G16" s="275" t="s">
        <v>654</v>
      </c>
      <c r="H16" s="276" t="s">
        <v>655</v>
      </c>
      <c r="I16" s="275" t="s">
        <v>656</v>
      </c>
      <c r="J16" s="275" t="s">
        <v>657</v>
      </c>
      <c r="K16" s="275" t="s">
        <v>658</v>
      </c>
      <c r="L16" s="275" t="s">
        <v>659</v>
      </c>
      <c r="M16" s="275" t="s">
        <v>660</v>
      </c>
      <c r="N16" s="275" t="s">
        <v>661</v>
      </c>
      <c r="O16" s="275" t="s">
        <v>662</v>
      </c>
      <c r="P16" s="275" t="s">
        <v>663</v>
      </c>
      <c r="Q16" s="277" t="s">
        <v>664</v>
      </c>
      <c r="R16" s="100" t="s">
        <v>665</v>
      </c>
      <c r="S16" s="99" t="s">
        <v>666</v>
      </c>
      <c r="T16" s="101"/>
      <c r="U16" s="102"/>
      <c r="V16" s="102"/>
      <c r="W16" s="103"/>
    </row>
    <row r="17" spans="1:23" ht="12.75" customHeight="1" x14ac:dyDescent="0.25">
      <c r="A17" s="503" t="s">
        <v>667</v>
      </c>
      <c r="B17" s="104">
        <v>1</v>
      </c>
      <c r="C17" s="506" t="s">
        <v>668</v>
      </c>
      <c r="D17" s="497"/>
      <c r="E17" s="278">
        <v>82292874.489999995</v>
      </c>
      <c r="F17" s="279">
        <v>17534212.796700001</v>
      </c>
      <c r="G17" s="280">
        <v>4077763.7967000003</v>
      </c>
      <c r="H17" s="280">
        <v>4077763.7967000003</v>
      </c>
      <c r="I17" s="280">
        <v>4077763.7967000003</v>
      </c>
      <c r="J17" s="280">
        <v>4077763.7967000003</v>
      </c>
      <c r="K17" s="280">
        <v>4077763.7967000003</v>
      </c>
      <c r="L17" s="280">
        <v>4077763.7967000003</v>
      </c>
      <c r="M17" s="280">
        <v>4077763.7967000003</v>
      </c>
      <c r="N17" s="280">
        <v>0</v>
      </c>
      <c r="O17" s="280">
        <v>0</v>
      </c>
      <c r="P17" s="280">
        <v>0</v>
      </c>
      <c r="Q17" s="281">
        <v>0</v>
      </c>
      <c r="R17" s="105">
        <v>46078559.373600006</v>
      </c>
      <c r="S17" s="106">
        <v>0.55993376898262737</v>
      </c>
      <c r="T17" s="107"/>
      <c r="U17" s="108"/>
      <c r="V17" s="108"/>
      <c r="W17" s="109"/>
    </row>
    <row r="18" spans="1:23" ht="12.75" customHeight="1" x14ac:dyDescent="0.25">
      <c r="A18" s="504"/>
      <c r="B18" s="110" t="s">
        <v>50</v>
      </c>
      <c r="C18" s="111"/>
      <c r="D18" s="112" t="s">
        <v>669</v>
      </c>
      <c r="E18" s="282">
        <v>65395379</v>
      </c>
      <c r="F18" s="283">
        <v>4118953.33</v>
      </c>
      <c r="G18" s="283">
        <v>4118953.33</v>
      </c>
      <c r="H18" s="284">
        <v>4118953.33</v>
      </c>
      <c r="I18" s="284">
        <v>4118953.33</v>
      </c>
      <c r="J18" s="284">
        <v>4118953.33</v>
      </c>
      <c r="K18" s="284">
        <v>4118953.33</v>
      </c>
      <c r="L18" s="284">
        <v>4118953.33</v>
      </c>
      <c r="M18" s="284">
        <v>4118953.33</v>
      </c>
      <c r="N18" s="284"/>
      <c r="O18" s="284"/>
      <c r="P18" s="284"/>
      <c r="Q18" s="284"/>
      <c r="R18" s="113">
        <v>32951626.639999993</v>
      </c>
      <c r="S18" s="114">
        <v>0.50388310525733004</v>
      </c>
      <c r="T18" s="107"/>
      <c r="U18" s="108"/>
      <c r="V18" s="108"/>
      <c r="W18" s="109"/>
    </row>
    <row r="19" spans="1:23" ht="12.75" customHeight="1" x14ac:dyDescent="0.25">
      <c r="A19" s="504"/>
      <c r="B19" s="110" t="s">
        <v>48</v>
      </c>
      <c r="C19" s="111"/>
      <c r="D19" s="112" t="s">
        <v>670</v>
      </c>
      <c r="E19" s="282">
        <v>3441046.21</v>
      </c>
      <c r="F19" s="285">
        <v>-41189.533300000003</v>
      </c>
      <c r="G19" s="286">
        <v>-41189.533300000003</v>
      </c>
      <c r="H19" s="286">
        <v>-41189.533300000003</v>
      </c>
      <c r="I19" s="286">
        <v>-41189.533300000003</v>
      </c>
      <c r="J19" s="286">
        <v>-41189.533300000003</v>
      </c>
      <c r="K19" s="286">
        <v>-41189.533300000003</v>
      </c>
      <c r="L19" s="286">
        <v>-41189.533300000003</v>
      </c>
      <c r="M19" s="286">
        <v>-41189.533300000003</v>
      </c>
      <c r="N19" s="286">
        <v>0</v>
      </c>
      <c r="O19" s="286">
        <v>0</v>
      </c>
      <c r="P19" s="286">
        <v>0</v>
      </c>
      <c r="Q19" s="287">
        <v>0</v>
      </c>
      <c r="R19" s="113">
        <v>-329516.26640000002</v>
      </c>
      <c r="S19" s="114">
        <v>-9.5760488610235783E-2</v>
      </c>
      <c r="T19" s="107"/>
      <c r="U19" s="108"/>
      <c r="V19" s="108"/>
      <c r="W19" s="109"/>
    </row>
    <row r="20" spans="1:23" ht="12.75" customHeight="1" x14ac:dyDescent="0.25">
      <c r="A20" s="504"/>
      <c r="B20" s="115" t="s">
        <v>671</v>
      </c>
      <c r="C20" s="116"/>
      <c r="D20" s="117" t="s">
        <v>672</v>
      </c>
      <c r="E20" s="288">
        <v>0</v>
      </c>
      <c r="F20" s="289"/>
      <c r="G20" s="290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118">
        <v>0</v>
      </c>
      <c r="S20" s="119">
        <v>0</v>
      </c>
      <c r="T20" s="107"/>
      <c r="U20" s="108"/>
      <c r="V20" s="108"/>
      <c r="W20" s="109"/>
    </row>
    <row r="21" spans="1:23" ht="12.75" customHeight="1" x14ac:dyDescent="0.25">
      <c r="A21" s="504"/>
      <c r="B21" s="115" t="s">
        <v>674</v>
      </c>
      <c r="C21" s="116"/>
      <c r="D21" s="117" t="s">
        <v>675</v>
      </c>
      <c r="E21" s="288">
        <v>4095000</v>
      </c>
      <c r="F21" s="289"/>
      <c r="G21" s="290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118">
        <v>0</v>
      </c>
      <c r="S21" s="119">
        <v>0</v>
      </c>
      <c r="T21" s="107"/>
      <c r="U21" s="108"/>
      <c r="V21" s="108"/>
      <c r="W21" s="109"/>
    </row>
    <row r="22" spans="1:23" ht="12.75" customHeight="1" x14ac:dyDescent="0.25">
      <c r="A22" s="504"/>
      <c r="B22" s="115" t="s">
        <v>676</v>
      </c>
      <c r="C22" s="116"/>
      <c r="D22" s="117" t="s">
        <v>677</v>
      </c>
      <c r="E22" s="288">
        <v>-653953.79</v>
      </c>
      <c r="F22" s="289">
        <v>-41189.533300000003</v>
      </c>
      <c r="G22" s="290">
        <v>-41189.533300000003</v>
      </c>
      <c r="H22" s="290">
        <v>-41189.533300000003</v>
      </c>
      <c r="I22" s="290">
        <v>-41189.533300000003</v>
      </c>
      <c r="J22" s="290">
        <v>-41189.533300000003</v>
      </c>
      <c r="K22" s="290">
        <v>-41189.533300000003</v>
      </c>
      <c r="L22" s="290">
        <v>-41189.533300000003</v>
      </c>
      <c r="M22" s="290">
        <v>-41189.533300000003</v>
      </c>
      <c r="N22" s="291">
        <v>0</v>
      </c>
      <c r="O22" s="291">
        <v>0</v>
      </c>
      <c r="P22" s="291">
        <v>0</v>
      </c>
      <c r="Q22" s="291">
        <v>0</v>
      </c>
      <c r="R22" s="118">
        <v>-329516.26640000002</v>
      </c>
      <c r="S22" s="119">
        <v>0.50388310525733015</v>
      </c>
      <c r="T22" s="107"/>
      <c r="U22" s="108"/>
      <c r="V22" s="108"/>
      <c r="W22" s="109"/>
    </row>
    <row r="23" spans="1:23" ht="12.75" customHeight="1" x14ac:dyDescent="0.25">
      <c r="A23" s="504"/>
      <c r="B23" s="115" t="s">
        <v>678</v>
      </c>
      <c r="C23" s="116"/>
      <c r="D23" s="117" t="s">
        <v>679</v>
      </c>
      <c r="E23" s="288">
        <v>0</v>
      </c>
      <c r="F23" s="289"/>
      <c r="G23" s="290"/>
      <c r="H23" s="291"/>
      <c r="I23" s="291"/>
      <c r="J23" s="291"/>
      <c r="K23" s="291"/>
      <c r="L23" s="291"/>
      <c r="M23" s="291"/>
      <c r="N23" s="291"/>
      <c r="O23" s="291"/>
      <c r="P23" s="291"/>
      <c r="Q23" s="291"/>
      <c r="R23" s="118">
        <v>0</v>
      </c>
      <c r="S23" s="119">
        <v>0</v>
      </c>
      <c r="T23" s="107"/>
      <c r="U23" s="108"/>
      <c r="V23" s="108"/>
      <c r="W23" s="109"/>
    </row>
    <row r="24" spans="1:23" ht="12.75" customHeight="1" x14ac:dyDescent="0.25">
      <c r="A24" s="504"/>
      <c r="B24" s="115" t="s">
        <v>680</v>
      </c>
      <c r="C24" s="116"/>
      <c r="D24" s="117" t="s">
        <v>681</v>
      </c>
      <c r="E24" s="288">
        <v>0</v>
      </c>
      <c r="F24" s="289"/>
      <c r="G24" s="290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118">
        <v>0</v>
      </c>
      <c r="S24" s="119">
        <v>0</v>
      </c>
      <c r="T24" s="107"/>
      <c r="U24" s="108"/>
      <c r="V24" s="108"/>
      <c r="W24" s="109"/>
    </row>
    <row r="25" spans="1:23" ht="12.75" customHeight="1" x14ac:dyDescent="0.25">
      <c r="A25" s="504"/>
      <c r="B25" s="115" t="s">
        <v>682</v>
      </c>
      <c r="C25" s="116"/>
      <c r="D25" s="117" t="s">
        <v>683</v>
      </c>
      <c r="E25" s="288">
        <v>0</v>
      </c>
      <c r="F25" s="289"/>
      <c r="G25" s="290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118">
        <v>0</v>
      </c>
      <c r="S25" s="119">
        <v>0</v>
      </c>
      <c r="T25" s="107"/>
      <c r="U25" s="108"/>
      <c r="V25" s="108"/>
      <c r="W25" s="109"/>
    </row>
    <row r="26" spans="1:23" ht="12.75" customHeight="1" x14ac:dyDescent="0.25">
      <c r="A26" s="504"/>
      <c r="B26" s="120" t="s">
        <v>46</v>
      </c>
      <c r="C26" s="121"/>
      <c r="D26" s="122" t="s">
        <v>684</v>
      </c>
      <c r="E26" s="292">
        <v>13456449.279999999</v>
      </c>
      <c r="F26" s="293">
        <v>13456449</v>
      </c>
      <c r="G26" s="294">
        <v>0</v>
      </c>
      <c r="H26" s="294">
        <v>0</v>
      </c>
      <c r="I26" s="294">
        <v>0</v>
      </c>
      <c r="J26" s="294">
        <v>0</v>
      </c>
      <c r="K26" s="294">
        <v>0</v>
      </c>
      <c r="L26" s="294">
        <v>0</v>
      </c>
      <c r="M26" s="294">
        <v>0</v>
      </c>
      <c r="N26" s="294">
        <v>0</v>
      </c>
      <c r="O26" s="294">
        <v>0</v>
      </c>
      <c r="P26" s="294">
        <v>0</v>
      </c>
      <c r="Q26" s="295">
        <v>0</v>
      </c>
      <c r="R26" s="123">
        <v>13456449</v>
      </c>
      <c r="S26" s="114">
        <v>0.99999997919213357</v>
      </c>
      <c r="T26" s="107"/>
      <c r="U26" s="108"/>
      <c r="V26" s="108"/>
      <c r="W26" s="109"/>
    </row>
    <row r="27" spans="1:23" ht="12.75" customHeight="1" x14ac:dyDescent="0.25">
      <c r="A27" s="504"/>
      <c r="B27" s="115" t="s">
        <v>685</v>
      </c>
      <c r="C27" s="124"/>
      <c r="D27" s="125" t="s">
        <v>686</v>
      </c>
      <c r="E27" s="288">
        <v>13456449.279999999</v>
      </c>
      <c r="F27" s="289">
        <v>13456449</v>
      </c>
      <c r="G27" s="290"/>
      <c r="H27" s="291"/>
      <c r="I27" s="291"/>
      <c r="J27" s="291"/>
      <c r="K27" s="291"/>
      <c r="L27" s="291"/>
      <c r="M27" s="291"/>
      <c r="N27" s="291"/>
      <c r="O27" s="291"/>
      <c r="P27" s="291"/>
      <c r="Q27" s="291"/>
      <c r="R27" s="118">
        <v>13456449</v>
      </c>
      <c r="S27" s="119">
        <v>0.99999997919213357</v>
      </c>
      <c r="T27" s="107"/>
      <c r="U27" s="108"/>
      <c r="V27" s="108"/>
      <c r="W27" s="109"/>
    </row>
    <row r="28" spans="1:23" ht="12.75" customHeight="1" x14ac:dyDescent="0.25">
      <c r="A28" s="504"/>
      <c r="B28" s="115" t="s">
        <v>687</v>
      </c>
      <c r="C28" s="124"/>
      <c r="D28" s="125" t="s">
        <v>688</v>
      </c>
      <c r="E28" s="288">
        <v>0</v>
      </c>
      <c r="F28" s="289"/>
      <c r="G28" s="290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118">
        <v>0</v>
      </c>
      <c r="S28" s="119">
        <v>0</v>
      </c>
      <c r="T28" s="107"/>
      <c r="U28" s="108"/>
      <c r="V28" s="108"/>
      <c r="W28" s="109"/>
    </row>
    <row r="29" spans="1:23" ht="12.75" customHeight="1" x14ac:dyDescent="0.25">
      <c r="A29" s="504"/>
      <c r="B29" s="104">
        <v>2</v>
      </c>
      <c r="C29" s="126" t="s">
        <v>689</v>
      </c>
      <c r="D29" s="127"/>
      <c r="E29" s="278">
        <v>0</v>
      </c>
      <c r="F29" s="296"/>
      <c r="G29" s="280"/>
      <c r="H29" s="280" t="s">
        <v>673</v>
      </c>
      <c r="I29" s="280"/>
      <c r="J29" s="280">
        <v>0</v>
      </c>
      <c r="K29" s="280">
        <v>0</v>
      </c>
      <c r="L29" s="280"/>
      <c r="M29" s="280"/>
      <c r="N29" s="280"/>
      <c r="O29" s="280"/>
      <c r="P29" s="280"/>
      <c r="Q29" s="280"/>
      <c r="R29" s="105">
        <v>0</v>
      </c>
      <c r="S29" s="106">
        <v>0</v>
      </c>
      <c r="T29" s="107"/>
      <c r="U29" s="108"/>
      <c r="V29" s="108"/>
      <c r="W29" s="109"/>
    </row>
    <row r="30" spans="1:23" ht="12.75" customHeight="1" x14ac:dyDescent="0.25">
      <c r="A30" s="504"/>
      <c r="B30" s="115" t="s">
        <v>690</v>
      </c>
      <c r="C30" s="124"/>
      <c r="D30" s="125" t="s">
        <v>691</v>
      </c>
      <c r="E30" s="288">
        <v>0</v>
      </c>
      <c r="F30" s="289"/>
      <c r="G30" s="290"/>
      <c r="H30" s="291" t="s">
        <v>673</v>
      </c>
      <c r="I30" s="291">
        <v>0</v>
      </c>
      <c r="J30" s="291"/>
      <c r="K30" s="291"/>
      <c r="L30" s="291"/>
      <c r="M30" s="291"/>
      <c r="N30" s="291"/>
      <c r="O30" s="291"/>
      <c r="P30" s="291"/>
      <c r="Q30" s="291"/>
      <c r="R30" s="118">
        <v>0</v>
      </c>
      <c r="S30" s="119">
        <v>0</v>
      </c>
      <c r="T30" s="107"/>
      <c r="U30" s="108"/>
      <c r="V30" s="108"/>
      <c r="W30" s="109"/>
    </row>
    <row r="31" spans="1:23" ht="12.75" customHeight="1" x14ac:dyDescent="0.25">
      <c r="A31" s="504"/>
      <c r="B31" s="104">
        <v>3</v>
      </c>
      <c r="C31" s="128" t="s">
        <v>692</v>
      </c>
      <c r="D31" s="129"/>
      <c r="E31" s="278">
        <v>980930.68499999994</v>
      </c>
      <c r="F31" s="297">
        <v>22000</v>
      </c>
      <c r="G31" s="298">
        <v>0</v>
      </c>
      <c r="H31" s="298">
        <v>0</v>
      </c>
      <c r="I31" s="298">
        <v>502255.44</v>
      </c>
      <c r="J31" s="298">
        <v>97900</v>
      </c>
      <c r="K31" s="298">
        <v>0</v>
      </c>
      <c r="L31" s="298">
        <v>0</v>
      </c>
      <c r="M31" s="298">
        <v>0</v>
      </c>
      <c r="N31" s="298">
        <v>0</v>
      </c>
      <c r="O31" s="298">
        <v>0</v>
      </c>
      <c r="P31" s="298">
        <v>0</v>
      </c>
      <c r="Q31" s="299">
        <v>0</v>
      </c>
      <c r="R31" s="105">
        <v>622155.43999999994</v>
      </c>
      <c r="S31" s="106">
        <v>0.63425015601382684</v>
      </c>
      <c r="T31" s="107"/>
      <c r="U31" s="108"/>
      <c r="V31" s="108"/>
      <c r="W31" s="109"/>
    </row>
    <row r="32" spans="1:23" ht="12.75" customHeight="1" x14ac:dyDescent="0.25">
      <c r="A32" s="504"/>
      <c r="B32" s="130" t="s">
        <v>693</v>
      </c>
      <c r="C32" s="131"/>
      <c r="D32" s="132" t="s">
        <v>694</v>
      </c>
      <c r="E32" s="300">
        <v>980930.68499999994</v>
      </c>
      <c r="F32" s="301">
        <v>22000</v>
      </c>
      <c r="G32" s="302">
        <v>0</v>
      </c>
      <c r="H32" s="302">
        <v>0</v>
      </c>
      <c r="I32" s="302">
        <v>502255.44</v>
      </c>
      <c r="J32" s="302">
        <v>97900</v>
      </c>
      <c r="K32" s="302">
        <v>0</v>
      </c>
      <c r="L32" s="302">
        <v>0</v>
      </c>
      <c r="M32" s="302">
        <v>0</v>
      </c>
      <c r="N32" s="302">
        <v>0</v>
      </c>
      <c r="O32" s="302">
        <v>0</v>
      </c>
      <c r="P32" s="302">
        <v>0</v>
      </c>
      <c r="Q32" s="303">
        <v>0</v>
      </c>
      <c r="R32" s="113">
        <v>622155.43999999994</v>
      </c>
      <c r="S32" s="114">
        <v>0.63425015601382684</v>
      </c>
      <c r="T32" s="107"/>
      <c r="U32" s="108"/>
      <c r="V32" s="108"/>
      <c r="W32" s="109"/>
    </row>
    <row r="33" spans="1:23" ht="12.75" customHeight="1" x14ac:dyDescent="0.25">
      <c r="A33" s="504"/>
      <c r="B33" s="133" t="s">
        <v>695</v>
      </c>
      <c r="C33" s="124"/>
      <c r="D33" s="134" t="s">
        <v>696</v>
      </c>
      <c r="E33" s="288">
        <v>0</v>
      </c>
      <c r="F33" s="304">
        <v>0</v>
      </c>
      <c r="G33" s="305">
        <v>0</v>
      </c>
      <c r="H33" s="305">
        <v>0</v>
      </c>
      <c r="I33" s="305">
        <v>0</v>
      </c>
      <c r="J33" s="305">
        <v>0</v>
      </c>
      <c r="K33" s="305">
        <v>0</v>
      </c>
      <c r="L33" s="305">
        <v>0</v>
      </c>
      <c r="M33" s="305">
        <v>0</v>
      </c>
      <c r="N33" s="305">
        <v>0</v>
      </c>
      <c r="O33" s="305">
        <v>0</v>
      </c>
      <c r="P33" s="305">
        <v>0</v>
      </c>
      <c r="Q33" s="305">
        <v>0</v>
      </c>
      <c r="R33" s="118">
        <v>0</v>
      </c>
      <c r="S33" s="119">
        <v>0</v>
      </c>
      <c r="T33" s="107"/>
      <c r="U33" s="108"/>
      <c r="V33" s="108"/>
      <c r="W33" s="109"/>
    </row>
    <row r="34" spans="1:23" ht="12.75" customHeight="1" x14ac:dyDescent="0.25">
      <c r="A34" s="504"/>
      <c r="B34" s="133" t="s">
        <v>697</v>
      </c>
      <c r="C34" s="124"/>
      <c r="D34" s="135" t="s">
        <v>698</v>
      </c>
      <c r="E34" s="288">
        <v>0</v>
      </c>
      <c r="F34" s="304">
        <v>0</v>
      </c>
      <c r="G34" s="305">
        <v>0</v>
      </c>
      <c r="H34" s="305">
        <v>0</v>
      </c>
      <c r="I34" s="305">
        <v>0</v>
      </c>
      <c r="J34" s="305">
        <v>0</v>
      </c>
      <c r="K34" s="305">
        <v>0</v>
      </c>
      <c r="L34" s="305">
        <v>0</v>
      </c>
      <c r="M34" s="305">
        <v>0</v>
      </c>
      <c r="N34" s="305">
        <v>0</v>
      </c>
      <c r="O34" s="305">
        <v>0</v>
      </c>
      <c r="P34" s="305">
        <v>0</v>
      </c>
      <c r="Q34" s="305">
        <v>0</v>
      </c>
      <c r="R34" s="118">
        <v>0</v>
      </c>
      <c r="S34" s="119">
        <v>0</v>
      </c>
      <c r="T34" s="107"/>
      <c r="U34" s="108"/>
      <c r="V34" s="108"/>
      <c r="W34" s="109"/>
    </row>
    <row r="35" spans="1:23" ht="12.75" customHeight="1" x14ac:dyDescent="0.25">
      <c r="A35" s="504"/>
      <c r="B35" s="136" t="s">
        <v>699</v>
      </c>
      <c r="C35" s="124"/>
      <c r="D35" s="134" t="s">
        <v>700</v>
      </c>
      <c r="E35" s="288">
        <v>0</v>
      </c>
      <c r="F35" s="304">
        <v>0</v>
      </c>
      <c r="G35" s="305">
        <v>0</v>
      </c>
      <c r="H35" s="305">
        <v>0</v>
      </c>
      <c r="I35" s="305">
        <v>0</v>
      </c>
      <c r="J35" s="305">
        <v>0</v>
      </c>
      <c r="K35" s="305">
        <v>0</v>
      </c>
      <c r="L35" s="305">
        <v>0</v>
      </c>
      <c r="M35" s="305">
        <v>0</v>
      </c>
      <c r="N35" s="305">
        <v>0</v>
      </c>
      <c r="O35" s="305">
        <v>0</v>
      </c>
      <c r="P35" s="305">
        <v>0</v>
      </c>
      <c r="Q35" s="305">
        <v>0</v>
      </c>
      <c r="R35" s="118">
        <v>0</v>
      </c>
      <c r="S35" s="119">
        <v>0</v>
      </c>
      <c r="T35" s="107"/>
      <c r="U35" s="108"/>
      <c r="V35" s="108"/>
      <c r="W35" s="109"/>
    </row>
    <row r="36" spans="1:23" ht="12.75" customHeight="1" x14ac:dyDescent="0.25">
      <c r="A36" s="504"/>
      <c r="B36" s="133" t="s">
        <v>701</v>
      </c>
      <c r="C36" s="124"/>
      <c r="D36" s="134" t="s">
        <v>702</v>
      </c>
      <c r="E36" s="288">
        <v>980930.68499999994</v>
      </c>
      <c r="F36" s="304">
        <v>22000</v>
      </c>
      <c r="G36" s="305">
        <v>0</v>
      </c>
      <c r="H36" s="305">
        <v>0</v>
      </c>
      <c r="I36" s="305">
        <v>502255.44</v>
      </c>
      <c r="J36" s="305">
        <v>97900</v>
      </c>
      <c r="K36" s="305">
        <v>0</v>
      </c>
      <c r="L36" s="305">
        <v>0</v>
      </c>
      <c r="M36" s="305">
        <v>0</v>
      </c>
      <c r="N36" s="305">
        <v>0</v>
      </c>
      <c r="O36" s="305">
        <v>0</v>
      </c>
      <c r="P36" s="305">
        <v>0</v>
      </c>
      <c r="Q36" s="305">
        <v>0</v>
      </c>
      <c r="R36" s="118">
        <v>622155.43999999994</v>
      </c>
      <c r="S36" s="119">
        <v>0.63425015601382684</v>
      </c>
      <c r="T36" s="107"/>
      <c r="U36" s="108"/>
      <c r="V36" s="108"/>
      <c r="W36" s="109"/>
    </row>
    <row r="37" spans="1:23" ht="12.75" customHeight="1" x14ac:dyDescent="0.25">
      <c r="A37" s="505"/>
      <c r="B37" s="130" t="s">
        <v>703</v>
      </c>
      <c r="C37" s="131"/>
      <c r="D37" s="112" t="s">
        <v>704</v>
      </c>
      <c r="E37" s="282">
        <v>0</v>
      </c>
      <c r="F37" s="283"/>
      <c r="G37" s="306"/>
      <c r="H37" s="284"/>
      <c r="I37" s="306"/>
      <c r="J37" s="306"/>
      <c r="K37" s="306"/>
      <c r="L37" s="306"/>
      <c r="M37" s="306"/>
      <c r="N37" s="306"/>
      <c r="O37" s="306"/>
      <c r="P37" s="306"/>
      <c r="Q37" s="306"/>
      <c r="R37" s="113">
        <v>0</v>
      </c>
      <c r="S37" s="114">
        <v>0</v>
      </c>
      <c r="T37" s="107"/>
      <c r="U37" s="108"/>
      <c r="V37" s="108"/>
      <c r="W37" s="109"/>
    </row>
    <row r="38" spans="1:23" ht="4.5" customHeight="1" x14ac:dyDescent="0.25">
      <c r="A38" s="109"/>
      <c r="B38" s="137"/>
      <c r="C38" s="138"/>
      <c r="D38" s="138"/>
      <c r="E38" s="307"/>
      <c r="F38" s="308"/>
      <c r="G38" s="309"/>
      <c r="H38" s="310"/>
      <c r="I38" s="309"/>
      <c r="J38" s="310"/>
      <c r="K38" s="310"/>
      <c r="L38" s="310"/>
      <c r="M38" s="310"/>
      <c r="N38" s="310"/>
      <c r="O38" s="310"/>
      <c r="P38" s="310"/>
      <c r="Q38" s="310"/>
      <c r="R38" s="139"/>
      <c r="S38" s="140"/>
      <c r="T38" s="107"/>
      <c r="U38" s="108"/>
      <c r="V38" s="108"/>
      <c r="W38" s="109"/>
    </row>
    <row r="39" spans="1:23" ht="12.75" customHeight="1" x14ac:dyDescent="0.25">
      <c r="A39" s="109"/>
      <c r="B39" s="137" t="s">
        <v>705</v>
      </c>
      <c r="C39" s="138"/>
      <c r="D39" s="138"/>
      <c r="E39" s="307"/>
      <c r="F39" s="308"/>
      <c r="G39" s="309"/>
      <c r="H39" s="310"/>
      <c r="I39" s="309"/>
      <c r="J39" s="310"/>
      <c r="K39" s="310"/>
      <c r="L39" s="310"/>
      <c r="M39" s="310"/>
      <c r="N39" s="310"/>
      <c r="O39" s="310"/>
      <c r="P39" s="310"/>
      <c r="Q39" s="310"/>
      <c r="R39" s="139"/>
      <c r="S39" s="140"/>
      <c r="T39" s="107"/>
      <c r="U39" s="108"/>
      <c r="V39" s="108"/>
      <c r="W39" s="109"/>
    </row>
    <row r="40" spans="1:23" ht="4.5" customHeight="1" x14ac:dyDescent="0.25">
      <c r="A40" s="109"/>
      <c r="B40" s="141"/>
      <c r="C40" s="142"/>
      <c r="D40" s="142"/>
      <c r="E40" s="311"/>
      <c r="F40" s="312"/>
      <c r="G40" s="312"/>
      <c r="H40" s="313"/>
      <c r="I40" s="312"/>
      <c r="J40" s="313"/>
      <c r="K40" s="313"/>
      <c r="L40" s="313"/>
      <c r="M40" s="313"/>
      <c r="N40" s="313"/>
      <c r="O40" s="313"/>
      <c r="P40" s="313"/>
      <c r="Q40" s="314"/>
      <c r="R40" s="143"/>
      <c r="S40" s="144"/>
      <c r="T40" s="107"/>
      <c r="U40" s="108"/>
      <c r="V40" s="108"/>
      <c r="W40" s="109"/>
    </row>
    <row r="41" spans="1:23" ht="12.75" customHeight="1" x14ac:dyDescent="0.25">
      <c r="A41" s="507" t="s">
        <v>706</v>
      </c>
      <c r="B41" s="145" t="s">
        <v>707</v>
      </c>
      <c r="C41" s="506" t="s">
        <v>708</v>
      </c>
      <c r="D41" s="497"/>
      <c r="E41" s="297">
        <v>85889620.174999997</v>
      </c>
      <c r="F41" s="297">
        <v>6489446.540000001</v>
      </c>
      <c r="G41" s="298">
        <v>6506280.0800000019</v>
      </c>
      <c r="H41" s="298">
        <v>7930769.120000001</v>
      </c>
      <c r="I41" s="298">
        <v>7813415.0500000007</v>
      </c>
      <c r="J41" s="298">
        <v>7131211.950000003</v>
      </c>
      <c r="K41" s="298">
        <v>7153900.6799999997</v>
      </c>
      <c r="L41" s="298">
        <v>8506147.7700000014</v>
      </c>
      <c r="M41" s="298">
        <v>7741092.2800000012</v>
      </c>
      <c r="N41" s="298">
        <v>0</v>
      </c>
      <c r="O41" s="298">
        <v>0</v>
      </c>
      <c r="P41" s="298">
        <v>0</v>
      </c>
      <c r="Q41" s="315">
        <v>0</v>
      </c>
      <c r="R41" s="146">
        <v>59272263.470000006</v>
      </c>
      <c r="S41" s="147">
        <v>0.69009809740959205</v>
      </c>
      <c r="T41" s="148"/>
      <c r="U41" s="149"/>
      <c r="V41" s="149"/>
      <c r="W41" s="150"/>
    </row>
    <row r="42" spans="1:23" ht="12.75" customHeight="1" x14ac:dyDescent="0.25">
      <c r="A42" s="504"/>
      <c r="B42" s="151" t="s">
        <v>709</v>
      </c>
      <c r="C42" s="152"/>
      <c r="D42" s="122" t="s">
        <v>710</v>
      </c>
      <c r="E42" s="300">
        <v>82292874.489999995</v>
      </c>
      <c r="F42" s="293">
        <v>6220135.1000000006</v>
      </c>
      <c r="G42" s="294">
        <v>6274370.7800000021</v>
      </c>
      <c r="H42" s="294">
        <v>7735985.6400000006</v>
      </c>
      <c r="I42" s="294">
        <v>7104971.1600000001</v>
      </c>
      <c r="J42" s="294">
        <v>6838570.1500000032</v>
      </c>
      <c r="K42" s="294">
        <v>6986805.8499999996</v>
      </c>
      <c r="L42" s="294">
        <v>8381024.7700000014</v>
      </c>
      <c r="M42" s="294">
        <v>7588471.3000000007</v>
      </c>
      <c r="N42" s="294">
        <v>0</v>
      </c>
      <c r="O42" s="294">
        <v>0</v>
      </c>
      <c r="P42" s="294">
        <v>0</v>
      </c>
      <c r="Q42" s="294">
        <v>0</v>
      </c>
      <c r="R42" s="123">
        <v>57130334.750000007</v>
      </c>
      <c r="S42" s="153">
        <v>0.69423185304995427</v>
      </c>
      <c r="T42" s="154"/>
      <c r="U42" s="155"/>
      <c r="V42" s="155"/>
      <c r="W42" s="156"/>
    </row>
    <row r="43" spans="1:23" ht="12.75" customHeight="1" x14ac:dyDescent="0.25">
      <c r="A43" s="504"/>
      <c r="B43" s="151" t="s">
        <v>711</v>
      </c>
      <c r="C43" s="152"/>
      <c r="D43" s="122" t="s">
        <v>712</v>
      </c>
      <c r="E43" s="300">
        <v>980930.68499999994</v>
      </c>
      <c r="F43" s="293">
        <v>22000</v>
      </c>
      <c r="G43" s="294">
        <v>0</v>
      </c>
      <c r="H43" s="294">
        <v>0</v>
      </c>
      <c r="I43" s="294">
        <v>502255.44</v>
      </c>
      <c r="J43" s="294">
        <v>97900</v>
      </c>
      <c r="K43" s="294">
        <v>0</v>
      </c>
      <c r="L43" s="294">
        <v>0</v>
      </c>
      <c r="M43" s="294">
        <v>0</v>
      </c>
      <c r="N43" s="316">
        <v>0</v>
      </c>
      <c r="O43" s="316">
        <v>0</v>
      </c>
      <c r="P43" s="316">
        <v>0</v>
      </c>
      <c r="Q43" s="316">
        <v>0</v>
      </c>
      <c r="R43" s="123">
        <v>622155.43999999994</v>
      </c>
      <c r="S43" s="153">
        <v>0.63425015601382684</v>
      </c>
      <c r="T43" s="157"/>
      <c r="U43" s="108"/>
      <c r="V43" s="108"/>
      <c r="W43" s="109"/>
    </row>
    <row r="44" spans="1:23" ht="12.75" customHeight="1" x14ac:dyDescent="0.25">
      <c r="A44" s="504"/>
      <c r="B44" s="158" t="s">
        <v>713</v>
      </c>
      <c r="C44" s="159"/>
      <c r="D44" s="160" t="s">
        <v>696</v>
      </c>
      <c r="E44" s="317">
        <v>0</v>
      </c>
      <c r="F44" s="304">
        <v>0</v>
      </c>
      <c r="G44" s="305">
        <v>0</v>
      </c>
      <c r="H44" s="305">
        <v>0</v>
      </c>
      <c r="I44" s="305">
        <v>0</v>
      </c>
      <c r="J44" s="305">
        <v>0</v>
      </c>
      <c r="K44" s="305">
        <v>0</v>
      </c>
      <c r="L44" s="305">
        <v>0</v>
      </c>
      <c r="M44" s="305">
        <v>0</v>
      </c>
      <c r="N44" s="305">
        <v>0</v>
      </c>
      <c r="O44" s="305">
        <v>0</v>
      </c>
      <c r="P44" s="305">
        <v>0</v>
      </c>
      <c r="Q44" s="305">
        <v>0</v>
      </c>
      <c r="R44" s="161">
        <v>0</v>
      </c>
      <c r="S44" s="162">
        <v>0</v>
      </c>
      <c r="T44" s="157"/>
      <c r="U44" s="108"/>
      <c r="V44" s="108"/>
      <c r="W44" s="109"/>
    </row>
    <row r="45" spans="1:23" ht="12.75" customHeight="1" x14ac:dyDescent="0.25">
      <c r="A45" s="504"/>
      <c r="B45" s="158" t="s">
        <v>714</v>
      </c>
      <c r="C45" s="163"/>
      <c r="D45" s="160" t="s">
        <v>698</v>
      </c>
      <c r="E45" s="317">
        <v>0</v>
      </c>
      <c r="F45" s="304">
        <v>0</v>
      </c>
      <c r="G45" s="305">
        <v>0</v>
      </c>
      <c r="H45" s="305">
        <v>0</v>
      </c>
      <c r="I45" s="305">
        <v>0</v>
      </c>
      <c r="J45" s="305">
        <v>0</v>
      </c>
      <c r="K45" s="305">
        <v>0</v>
      </c>
      <c r="L45" s="305">
        <v>0</v>
      </c>
      <c r="M45" s="305">
        <v>0</v>
      </c>
      <c r="N45" s="305">
        <v>0</v>
      </c>
      <c r="O45" s="305">
        <v>0</v>
      </c>
      <c r="P45" s="305">
        <v>0</v>
      </c>
      <c r="Q45" s="305">
        <v>0</v>
      </c>
      <c r="R45" s="161">
        <v>0</v>
      </c>
      <c r="S45" s="162">
        <v>0</v>
      </c>
      <c r="T45" s="157"/>
      <c r="U45" s="164"/>
      <c r="V45" s="164"/>
      <c r="W45" s="165"/>
    </row>
    <row r="46" spans="1:23" ht="12.75" customHeight="1" x14ac:dyDescent="0.25">
      <c r="A46" s="504"/>
      <c r="B46" s="158" t="s">
        <v>715</v>
      </c>
      <c r="C46" s="163"/>
      <c r="D46" s="160" t="s">
        <v>700</v>
      </c>
      <c r="E46" s="317">
        <v>0</v>
      </c>
      <c r="F46" s="304">
        <v>0</v>
      </c>
      <c r="G46" s="305">
        <v>0</v>
      </c>
      <c r="H46" s="305">
        <v>0</v>
      </c>
      <c r="I46" s="305">
        <v>0</v>
      </c>
      <c r="J46" s="305">
        <v>0</v>
      </c>
      <c r="K46" s="305">
        <v>0</v>
      </c>
      <c r="L46" s="305">
        <v>0</v>
      </c>
      <c r="M46" s="305">
        <v>0</v>
      </c>
      <c r="N46" s="305">
        <v>0</v>
      </c>
      <c r="O46" s="305">
        <v>0</v>
      </c>
      <c r="P46" s="305">
        <v>0</v>
      </c>
      <c r="Q46" s="305">
        <v>0</v>
      </c>
      <c r="R46" s="161">
        <v>0</v>
      </c>
      <c r="S46" s="162">
        <v>0</v>
      </c>
      <c r="T46" s="107"/>
      <c r="U46" s="164"/>
      <c r="V46" s="164"/>
      <c r="W46" s="165"/>
    </row>
    <row r="47" spans="1:23" ht="12.75" customHeight="1" x14ac:dyDescent="0.25">
      <c r="A47" s="504"/>
      <c r="B47" s="158" t="s">
        <v>716</v>
      </c>
      <c r="C47" s="163"/>
      <c r="D47" s="160" t="s">
        <v>702</v>
      </c>
      <c r="E47" s="317">
        <v>980930.68499999994</v>
      </c>
      <c r="F47" s="304">
        <v>22000</v>
      </c>
      <c r="G47" s="305">
        <v>0</v>
      </c>
      <c r="H47" s="305">
        <v>0</v>
      </c>
      <c r="I47" s="305">
        <v>502255.44</v>
      </c>
      <c r="J47" s="305">
        <v>97900</v>
      </c>
      <c r="K47" s="305">
        <v>0</v>
      </c>
      <c r="L47" s="305">
        <v>0</v>
      </c>
      <c r="M47" s="305">
        <v>0</v>
      </c>
      <c r="N47" s="305">
        <v>0</v>
      </c>
      <c r="O47" s="305">
        <v>0</v>
      </c>
      <c r="P47" s="305">
        <v>0</v>
      </c>
      <c r="Q47" s="305">
        <v>0</v>
      </c>
      <c r="R47" s="161">
        <v>622155.43999999994</v>
      </c>
      <c r="S47" s="162">
        <v>0.63425015601382684</v>
      </c>
      <c r="T47" s="107"/>
      <c r="U47" s="164"/>
      <c r="V47" s="164"/>
      <c r="W47" s="165"/>
    </row>
    <row r="48" spans="1:23" ht="12.75" customHeight="1" x14ac:dyDescent="0.25">
      <c r="A48" s="504"/>
      <c r="B48" s="145" t="s">
        <v>717</v>
      </c>
      <c r="C48" s="506" t="s">
        <v>718</v>
      </c>
      <c r="D48" s="497"/>
      <c r="E48" s="278">
        <v>2615815</v>
      </c>
      <c r="F48" s="318">
        <v>247311.44</v>
      </c>
      <c r="G48" s="280">
        <v>231909.3</v>
      </c>
      <c r="H48" s="280">
        <v>194783.48</v>
      </c>
      <c r="I48" s="280">
        <v>206188.45</v>
      </c>
      <c r="J48" s="280">
        <v>194741.8</v>
      </c>
      <c r="K48" s="280">
        <v>167094.82999999999</v>
      </c>
      <c r="L48" s="280">
        <v>125123</v>
      </c>
      <c r="M48" s="280">
        <v>152620.97999999998</v>
      </c>
      <c r="N48" s="280"/>
      <c r="O48" s="280"/>
      <c r="P48" s="280"/>
      <c r="Q48" s="280"/>
      <c r="R48" s="105">
        <v>1519773.28</v>
      </c>
      <c r="S48" s="106">
        <v>0.58099417581136281</v>
      </c>
      <c r="T48" s="157"/>
      <c r="U48" s="164"/>
      <c r="V48" s="164"/>
      <c r="W48" s="165"/>
    </row>
    <row r="49" spans="1:23" ht="4.5" customHeight="1" x14ac:dyDescent="0.25">
      <c r="A49" s="504"/>
      <c r="B49" s="166"/>
      <c r="C49" s="167"/>
      <c r="D49" s="167"/>
      <c r="E49" s="319"/>
      <c r="F49" s="320"/>
      <c r="G49" s="308"/>
      <c r="H49" s="308"/>
      <c r="I49" s="308"/>
      <c r="J49" s="308"/>
      <c r="K49" s="308"/>
      <c r="L49" s="308"/>
      <c r="M49" s="308"/>
      <c r="N49" s="308"/>
      <c r="O49" s="308"/>
      <c r="P49" s="308"/>
      <c r="Q49" s="308"/>
      <c r="R49" s="168"/>
      <c r="S49" s="169"/>
      <c r="T49" s="107"/>
      <c r="U49" s="107"/>
      <c r="V49" s="107"/>
      <c r="W49" s="170"/>
    </row>
    <row r="50" spans="1:23" ht="12.75" customHeight="1" x14ac:dyDescent="0.25">
      <c r="A50" s="504"/>
      <c r="B50" s="171" t="s">
        <v>719</v>
      </c>
      <c r="C50" s="128" t="s">
        <v>720</v>
      </c>
      <c r="D50" s="129"/>
      <c r="E50" s="278">
        <v>0</v>
      </c>
      <c r="F50" s="318">
        <v>0</v>
      </c>
      <c r="G50" s="321">
        <v>0</v>
      </c>
      <c r="H50" s="321" t="s">
        <v>673</v>
      </c>
      <c r="I50" s="321">
        <v>0</v>
      </c>
      <c r="J50" s="321">
        <v>0</v>
      </c>
      <c r="K50" s="321">
        <v>0</v>
      </c>
      <c r="L50" s="321">
        <v>0</v>
      </c>
      <c r="M50" s="321">
        <v>0</v>
      </c>
      <c r="N50" s="321">
        <v>0</v>
      </c>
      <c r="O50" s="321">
        <v>0</v>
      </c>
      <c r="P50" s="321">
        <v>0</v>
      </c>
      <c r="Q50" s="321">
        <v>0</v>
      </c>
      <c r="R50" s="172">
        <v>0</v>
      </c>
      <c r="S50" s="147">
        <v>0</v>
      </c>
      <c r="T50" s="107"/>
      <c r="U50" s="107"/>
      <c r="V50" s="107"/>
      <c r="W50" s="170"/>
    </row>
    <row r="51" spans="1:23" ht="12.75" customHeight="1" x14ac:dyDescent="0.25">
      <c r="A51" s="505"/>
      <c r="B51" s="173" t="s">
        <v>36</v>
      </c>
      <c r="C51" s="174"/>
      <c r="D51" s="117" t="s">
        <v>721</v>
      </c>
      <c r="E51" s="288">
        <v>0</v>
      </c>
      <c r="F51" s="289"/>
      <c r="G51" s="290">
        <v>0</v>
      </c>
      <c r="H51" s="291" t="s">
        <v>673</v>
      </c>
      <c r="I51" s="291">
        <v>0</v>
      </c>
      <c r="J51" s="291">
        <v>0</v>
      </c>
      <c r="K51" s="291">
        <v>0</v>
      </c>
      <c r="L51" s="291">
        <v>0</v>
      </c>
      <c r="M51" s="291">
        <v>0</v>
      </c>
      <c r="N51" s="291">
        <v>0</v>
      </c>
      <c r="O51" s="291">
        <v>0</v>
      </c>
      <c r="P51" s="291">
        <v>0</v>
      </c>
      <c r="Q51" s="291">
        <v>0</v>
      </c>
      <c r="R51" s="175">
        <v>0</v>
      </c>
      <c r="S51" s="119">
        <v>0</v>
      </c>
      <c r="T51" s="157"/>
      <c r="U51" s="108"/>
      <c r="V51" s="108"/>
      <c r="W51" s="109"/>
    </row>
    <row r="52" spans="1:23" ht="19.5" customHeight="1" x14ac:dyDescent="0.25">
      <c r="A52" s="170"/>
      <c r="B52" s="141"/>
      <c r="C52" s="176"/>
      <c r="D52" s="176"/>
      <c r="E52" s="322"/>
      <c r="F52" s="309"/>
      <c r="G52" s="309"/>
      <c r="H52" s="309"/>
      <c r="I52" s="309"/>
      <c r="J52" s="310"/>
      <c r="K52" s="310"/>
      <c r="L52" s="310"/>
      <c r="M52" s="310"/>
      <c r="N52" s="310"/>
      <c r="O52" s="310"/>
      <c r="P52" s="310"/>
      <c r="Q52" s="310"/>
      <c r="R52" s="177"/>
      <c r="S52" s="169"/>
      <c r="T52" s="107"/>
      <c r="U52" s="107"/>
      <c r="V52" s="107"/>
      <c r="W52" s="170"/>
    </row>
    <row r="53" spans="1:23" ht="12.75" customHeight="1" x14ac:dyDescent="0.25">
      <c r="A53" s="508" t="s">
        <v>722</v>
      </c>
      <c r="B53" s="104">
        <v>6</v>
      </c>
      <c r="C53" s="510" t="s">
        <v>723</v>
      </c>
      <c r="D53" s="497"/>
      <c r="E53" s="278">
        <v>85889620.913168341</v>
      </c>
      <c r="F53" s="323">
        <v>6489446.540000001</v>
      </c>
      <c r="G53" s="324">
        <v>6506280.0800000019</v>
      </c>
      <c r="H53" s="324">
        <v>7930769.120000001</v>
      </c>
      <c r="I53" s="324">
        <v>7813415.0500000007</v>
      </c>
      <c r="J53" s="324">
        <v>7131211.950000003</v>
      </c>
      <c r="K53" s="324">
        <v>7153900.6799999997</v>
      </c>
      <c r="L53" s="324">
        <v>8506147.7700000014</v>
      </c>
      <c r="M53" s="324">
        <v>7741092.2800000003</v>
      </c>
      <c r="N53" s="324">
        <v>0</v>
      </c>
      <c r="O53" s="324">
        <v>0</v>
      </c>
      <c r="P53" s="324">
        <v>0</v>
      </c>
      <c r="Q53" s="325">
        <v>0</v>
      </c>
      <c r="R53" s="178">
        <v>59272263.470000014</v>
      </c>
      <c r="S53" s="147">
        <v>0.69009809147862433</v>
      </c>
      <c r="T53" s="107"/>
      <c r="U53" s="179">
        <v>982464.92000000435</v>
      </c>
      <c r="V53" s="179"/>
      <c r="W53" s="109"/>
    </row>
    <row r="54" spans="1:23" ht="12.75" customHeight="1" x14ac:dyDescent="0.25">
      <c r="A54" s="509"/>
      <c r="B54" s="180" t="s">
        <v>724</v>
      </c>
      <c r="C54" s="511" t="s">
        <v>725</v>
      </c>
      <c r="D54" s="497"/>
      <c r="E54" s="300">
        <v>84435226.913168341</v>
      </c>
      <c r="F54" s="326">
        <v>6028410.4100000001</v>
      </c>
      <c r="G54" s="327">
        <v>6045031.3100000015</v>
      </c>
      <c r="H54" s="327">
        <v>7469781.6699999999</v>
      </c>
      <c r="I54" s="327">
        <v>7352427.0199999996</v>
      </c>
      <c r="J54" s="327">
        <v>6669813.0000000019</v>
      </c>
      <c r="K54" s="327">
        <v>6703085.209999999</v>
      </c>
      <c r="L54" s="327">
        <v>8055332.3000000007</v>
      </c>
      <c r="M54" s="327">
        <v>7290276.8099999996</v>
      </c>
      <c r="N54" s="327">
        <v>0</v>
      </c>
      <c r="O54" s="327">
        <v>0</v>
      </c>
      <c r="P54" s="327">
        <v>0</v>
      </c>
      <c r="Q54" s="328">
        <v>0</v>
      </c>
      <c r="R54" s="181">
        <v>55614157.730000004</v>
      </c>
      <c r="S54" s="153">
        <v>0.65866060604293275</v>
      </c>
      <c r="T54" s="154"/>
      <c r="U54" s="155"/>
      <c r="V54" s="155"/>
      <c r="W54" s="156"/>
    </row>
    <row r="55" spans="1:23" ht="12.75" customHeight="1" x14ac:dyDescent="0.25">
      <c r="A55" s="509"/>
      <c r="B55" s="130" t="s">
        <v>726</v>
      </c>
      <c r="C55" s="512" t="s">
        <v>727</v>
      </c>
      <c r="D55" s="513"/>
      <c r="E55" s="300">
        <v>50322628.768198714</v>
      </c>
      <c r="F55" s="329">
        <v>3920984.7499999991</v>
      </c>
      <c r="G55" s="330">
        <v>4259365.92</v>
      </c>
      <c r="H55" s="330">
        <v>5158872.74</v>
      </c>
      <c r="I55" s="330">
        <v>4773881.79</v>
      </c>
      <c r="J55" s="330">
        <v>4446548.6000000006</v>
      </c>
      <c r="K55" s="330">
        <v>4409586.5399999991</v>
      </c>
      <c r="L55" s="330">
        <v>5007078.6100000003</v>
      </c>
      <c r="M55" s="330">
        <v>4267520.54</v>
      </c>
      <c r="N55" s="330">
        <v>0</v>
      </c>
      <c r="O55" s="330">
        <v>0</v>
      </c>
      <c r="P55" s="330">
        <v>0</v>
      </c>
      <c r="Q55" s="331">
        <v>0</v>
      </c>
      <c r="R55" s="182">
        <v>36243839.490000002</v>
      </c>
      <c r="S55" s="153">
        <v>0.72022945496250035</v>
      </c>
      <c r="T55" s="107"/>
      <c r="U55" s="179">
        <v>0</v>
      </c>
      <c r="V55" s="179"/>
      <c r="W55" s="109"/>
    </row>
    <row r="56" spans="1:23" ht="12.75" customHeight="1" x14ac:dyDescent="0.25">
      <c r="A56" s="509"/>
      <c r="B56" s="183" t="s">
        <v>728</v>
      </c>
      <c r="C56" s="184"/>
      <c r="D56" s="185" t="s">
        <v>47</v>
      </c>
      <c r="E56" s="332">
        <v>1140970.0000000002</v>
      </c>
      <c r="F56" s="333">
        <v>87626.672999999995</v>
      </c>
      <c r="G56" s="334">
        <v>85193.35199999997</v>
      </c>
      <c r="H56" s="334">
        <v>87806.952000000005</v>
      </c>
      <c r="I56" s="334">
        <v>73554.552000000011</v>
      </c>
      <c r="J56" s="334">
        <v>72752.876999999993</v>
      </c>
      <c r="K56" s="334">
        <v>72709.300000000017</v>
      </c>
      <c r="L56" s="334">
        <v>81708.78</v>
      </c>
      <c r="M56" s="334">
        <v>81024.240000000005</v>
      </c>
      <c r="N56" s="334">
        <v>0</v>
      </c>
      <c r="O56" s="334">
        <v>0</v>
      </c>
      <c r="P56" s="334">
        <v>0</v>
      </c>
      <c r="Q56" s="335">
        <v>0</v>
      </c>
      <c r="R56" s="186">
        <v>642376.72600000002</v>
      </c>
      <c r="S56" s="162">
        <v>0.56300930436383068</v>
      </c>
      <c r="T56" s="107"/>
      <c r="U56" s="108"/>
      <c r="V56" s="179"/>
      <c r="W56" s="109"/>
    </row>
    <row r="57" spans="1:23" ht="12.75" customHeight="1" x14ac:dyDescent="0.25">
      <c r="A57" s="509"/>
      <c r="B57" s="187" t="s">
        <v>729</v>
      </c>
      <c r="C57" s="188"/>
      <c r="D57" s="189" t="s">
        <v>730</v>
      </c>
      <c r="E57" s="336">
        <v>1140970.0000000002</v>
      </c>
      <c r="F57" s="337">
        <v>87626.672999999995</v>
      </c>
      <c r="G57" s="338">
        <v>85193.35199999997</v>
      </c>
      <c r="H57" s="338">
        <v>87806.952000000005</v>
      </c>
      <c r="I57" s="338">
        <v>73554.552000000011</v>
      </c>
      <c r="J57" s="305">
        <v>72752.876999999993</v>
      </c>
      <c r="K57" s="305">
        <v>72709.300000000017</v>
      </c>
      <c r="L57" s="305">
        <v>81708.78</v>
      </c>
      <c r="M57" s="305">
        <v>81024.240000000005</v>
      </c>
      <c r="N57" s="305">
        <v>0</v>
      </c>
      <c r="O57" s="305">
        <v>0</v>
      </c>
      <c r="P57" s="305">
        <v>0</v>
      </c>
      <c r="Q57" s="339">
        <v>0</v>
      </c>
      <c r="R57" s="190">
        <v>642376.72600000002</v>
      </c>
      <c r="S57" s="119">
        <v>0.56300930436383068</v>
      </c>
      <c r="T57" s="107"/>
      <c r="U57" s="108"/>
      <c r="V57" s="179"/>
      <c r="W57" s="109"/>
    </row>
    <row r="58" spans="1:23" ht="12.75" customHeight="1" x14ac:dyDescent="0.25">
      <c r="A58" s="509"/>
      <c r="B58" s="187" t="s">
        <v>731</v>
      </c>
      <c r="C58" s="188"/>
      <c r="D58" s="189" t="s">
        <v>732</v>
      </c>
      <c r="E58" s="336">
        <v>0</v>
      </c>
      <c r="F58" s="304">
        <v>0</v>
      </c>
      <c r="G58" s="305">
        <v>0</v>
      </c>
      <c r="H58" s="305">
        <v>0</v>
      </c>
      <c r="I58" s="305">
        <v>0</v>
      </c>
      <c r="J58" s="305">
        <v>0</v>
      </c>
      <c r="K58" s="305">
        <v>0</v>
      </c>
      <c r="L58" s="305">
        <v>0</v>
      </c>
      <c r="M58" s="305">
        <v>0</v>
      </c>
      <c r="N58" s="305">
        <v>0</v>
      </c>
      <c r="O58" s="305">
        <v>0</v>
      </c>
      <c r="P58" s="305">
        <v>0</v>
      </c>
      <c r="Q58" s="339">
        <v>0</v>
      </c>
      <c r="R58" s="190">
        <v>0</v>
      </c>
      <c r="S58" s="119">
        <v>0</v>
      </c>
      <c r="T58" s="107"/>
      <c r="U58" s="108"/>
      <c r="V58" s="179"/>
      <c r="W58" s="109"/>
    </row>
    <row r="59" spans="1:23" ht="12.75" customHeight="1" x14ac:dyDescent="0.25">
      <c r="A59" s="509"/>
      <c r="B59" s="191" t="s">
        <v>733</v>
      </c>
      <c r="C59" s="192"/>
      <c r="D59" s="193" t="s">
        <v>734</v>
      </c>
      <c r="E59" s="332">
        <v>48864654.768198714</v>
      </c>
      <c r="F59" s="340">
        <v>3816150.0769999991</v>
      </c>
      <c r="G59" s="341">
        <v>4160753.0679999995</v>
      </c>
      <c r="H59" s="341">
        <v>5055288.0580000002</v>
      </c>
      <c r="I59" s="341">
        <v>4688365.2280000001</v>
      </c>
      <c r="J59" s="341">
        <v>4358469.023</v>
      </c>
      <c r="K59" s="341">
        <v>4320990.1099999994</v>
      </c>
      <c r="L59" s="341">
        <v>4901899.29</v>
      </c>
      <c r="M59" s="341">
        <v>4161621.4799999995</v>
      </c>
      <c r="N59" s="341">
        <v>0</v>
      </c>
      <c r="O59" s="341">
        <v>0</v>
      </c>
      <c r="P59" s="341">
        <v>0</v>
      </c>
      <c r="Q59" s="342">
        <v>0</v>
      </c>
      <c r="R59" s="194">
        <v>35463536.333999991</v>
      </c>
      <c r="S59" s="162">
        <v>0.72575026882375082</v>
      </c>
      <c r="T59" s="107"/>
      <c r="U59" s="179">
        <v>4.9999996786937118E-2</v>
      </c>
      <c r="V59" s="179"/>
      <c r="W59" s="109"/>
    </row>
    <row r="60" spans="1:23" ht="12.75" customHeight="1" x14ac:dyDescent="0.25">
      <c r="A60" s="509"/>
      <c r="B60" s="187" t="s">
        <v>735</v>
      </c>
      <c r="C60" s="188"/>
      <c r="D60" s="189" t="s">
        <v>730</v>
      </c>
      <c r="E60" s="336">
        <v>8237959.0730898222</v>
      </c>
      <c r="F60" s="304">
        <v>641202.23</v>
      </c>
      <c r="G60" s="305">
        <v>551660.77999999968</v>
      </c>
      <c r="H60" s="305">
        <v>676651.02999999968</v>
      </c>
      <c r="I60" s="305">
        <v>625832.69999999984</v>
      </c>
      <c r="J60" s="305">
        <v>745083.74999999988</v>
      </c>
      <c r="K60" s="305">
        <v>633225.57999999996</v>
      </c>
      <c r="L60" s="305">
        <v>963303.82000000018</v>
      </c>
      <c r="M60" s="305">
        <v>665007.1599999998</v>
      </c>
      <c r="N60" s="305">
        <v>0</v>
      </c>
      <c r="O60" s="305">
        <v>0</v>
      </c>
      <c r="P60" s="305">
        <v>0</v>
      </c>
      <c r="Q60" s="339">
        <v>0</v>
      </c>
      <c r="R60" s="190">
        <v>5501967.0499999998</v>
      </c>
      <c r="S60" s="119">
        <v>0.66787987184505027</v>
      </c>
      <c r="T60" s="107"/>
      <c r="U60" s="108"/>
      <c r="V60" s="179"/>
      <c r="W60" s="109"/>
    </row>
    <row r="61" spans="1:23" ht="12.75" customHeight="1" x14ac:dyDescent="0.25">
      <c r="A61" s="509"/>
      <c r="B61" s="187" t="s">
        <v>736</v>
      </c>
      <c r="C61" s="188"/>
      <c r="D61" s="189" t="s">
        <v>732</v>
      </c>
      <c r="E61" s="336">
        <v>40626695.695108891</v>
      </c>
      <c r="F61" s="337">
        <v>3174947.8469999991</v>
      </c>
      <c r="G61" s="338">
        <v>3609092.2879999997</v>
      </c>
      <c r="H61" s="338">
        <v>4378637.0280000009</v>
      </c>
      <c r="I61" s="338">
        <v>4062532.5280000004</v>
      </c>
      <c r="J61" s="305">
        <v>3613385.2730000005</v>
      </c>
      <c r="K61" s="305">
        <v>3687764.53</v>
      </c>
      <c r="L61" s="305">
        <v>3938595.47</v>
      </c>
      <c r="M61" s="305">
        <v>3496614.32</v>
      </c>
      <c r="N61" s="305">
        <v>0</v>
      </c>
      <c r="O61" s="305">
        <v>0</v>
      </c>
      <c r="P61" s="305">
        <v>0</v>
      </c>
      <c r="Q61" s="339">
        <v>0</v>
      </c>
      <c r="R61" s="195">
        <v>29961569.284000002</v>
      </c>
      <c r="S61" s="119">
        <v>0.73748476885377412</v>
      </c>
      <c r="T61" s="107"/>
      <c r="U61" s="108"/>
      <c r="V61" s="179"/>
      <c r="W61" s="109"/>
    </row>
    <row r="62" spans="1:23" ht="12.75" customHeight="1" x14ac:dyDescent="0.25">
      <c r="A62" s="509"/>
      <c r="B62" s="191" t="s">
        <v>737</v>
      </c>
      <c r="C62" s="192"/>
      <c r="D62" s="193" t="s">
        <v>738</v>
      </c>
      <c r="E62" s="332">
        <v>0</v>
      </c>
      <c r="F62" s="340">
        <v>0</v>
      </c>
      <c r="G62" s="341">
        <v>0</v>
      </c>
      <c r="H62" s="341">
        <v>0</v>
      </c>
      <c r="I62" s="341">
        <v>0</v>
      </c>
      <c r="J62" s="341">
        <v>0</v>
      </c>
      <c r="K62" s="341">
        <v>0</v>
      </c>
      <c r="L62" s="341">
        <v>0</v>
      </c>
      <c r="M62" s="341">
        <v>0</v>
      </c>
      <c r="N62" s="341">
        <v>0</v>
      </c>
      <c r="O62" s="341">
        <v>0</v>
      </c>
      <c r="P62" s="341">
        <v>0</v>
      </c>
      <c r="Q62" s="342">
        <v>0</v>
      </c>
      <c r="R62" s="194">
        <v>0</v>
      </c>
      <c r="S62" s="162">
        <v>0</v>
      </c>
      <c r="T62" s="107"/>
      <c r="U62" s="108"/>
      <c r="V62" s="179"/>
      <c r="W62" s="109"/>
    </row>
    <row r="63" spans="1:23" ht="12.75" customHeight="1" x14ac:dyDescent="0.25">
      <c r="A63" s="509"/>
      <c r="B63" s="187" t="s">
        <v>739</v>
      </c>
      <c r="C63" s="188"/>
      <c r="D63" s="189" t="s">
        <v>730</v>
      </c>
      <c r="E63" s="336">
        <v>0</v>
      </c>
      <c r="F63" s="304">
        <v>0</v>
      </c>
      <c r="G63" s="305">
        <v>0</v>
      </c>
      <c r="H63" s="305">
        <v>0</v>
      </c>
      <c r="I63" s="305">
        <v>0</v>
      </c>
      <c r="J63" s="305">
        <v>0</v>
      </c>
      <c r="K63" s="305">
        <v>0</v>
      </c>
      <c r="L63" s="305">
        <v>0</v>
      </c>
      <c r="M63" s="305">
        <v>0</v>
      </c>
      <c r="N63" s="305">
        <v>0</v>
      </c>
      <c r="O63" s="305">
        <v>0</v>
      </c>
      <c r="P63" s="305">
        <v>0</v>
      </c>
      <c r="Q63" s="339">
        <v>0</v>
      </c>
      <c r="R63" s="195">
        <v>0</v>
      </c>
      <c r="S63" s="119">
        <v>0</v>
      </c>
      <c r="T63" s="107"/>
      <c r="U63" s="108"/>
      <c r="V63" s="179"/>
      <c r="W63" s="109"/>
    </row>
    <row r="64" spans="1:23" ht="12.75" customHeight="1" x14ac:dyDescent="0.25">
      <c r="A64" s="509"/>
      <c r="B64" s="187" t="s">
        <v>740</v>
      </c>
      <c r="C64" s="188"/>
      <c r="D64" s="189" t="s">
        <v>732</v>
      </c>
      <c r="E64" s="336">
        <v>0</v>
      </c>
      <c r="F64" s="304">
        <v>0</v>
      </c>
      <c r="G64" s="305">
        <v>0</v>
      </c>
      <c r="H64" s="305">
        <v>0</v>
      </c>
      <c r="I64" s="305">
        <v>0</v>
      </c>
      <c r="J64" s="305">
        <v>0</v>
      </c>
      <c r="K64" s="305">
        <v>0</v>
      </c>
      <c r="L64" s="305">
        <v>0</v>
      </c>
      <c r="M64" s="305">
        <v>0</v>
      </c>
      <c r="N64" s="305">
        <v>0</v>
      </c>
      <c r="O64" s="305">
        <v>0</v>
      </c>
      <c r="P64" s="305">
        <v>0</v>
      </c>
      <c r="Q64" s="339">
        <v>0</v>
      </c>
      <c r="R64" s="195">
        <v>0</v>
      </c>
      <c r="S64" s="119">
        <v>0</v>
      </c>
      <c r="T64" s="107"/>
      <c r="U64" s="108"/>
      <c r="V64" s="179"/>
      <c r="W64" s="109"/>
    </row>
    <row r="65" spans="1:23" ht="12.75" customHeight="1" x14ac:dyDescent="0.25">
      <c r="A65" s="509"/>
      <c r="B65" s="191" t="s">
        <v>741</v>
      </c>
      <c r="C65" s="192"/>
      <c r="D65" s="193" t="s">
        <v>742</v>
      </c>
      <c r="E65" s="332">
        <v>317004</v>
      </c>
      <c r="F65" s="340">
        <v>17208</v>
      </c>
      <c r="G65" s="341">
        <v>13419.500000000004</v>
      </c>
      <c r="H65" s="341">
        <v>15777.73</v>
      </c>
      <c r="I65" s="341">
        <v>11962.009999999998</v>
      </c>
      <c r="J65" s="341">
        <v>15326.7</v>
      </c>
      <c r="K65" s="341">
        <v>15887.130000000001</v>
      </c>
      <c r="L65" s="341">
        <v>23470.54</v>
      </c>
      <c r="M65" s="341">
        <v>24874.82</v>
      </c>
      <c r="N65" s="341">
        <v>0</v>
      </c>
      <c r="O65" s="341">
        <v>0</v>
      </c>
      <c r="P65" s="341">
        <v>0</v>
      </c>
      <c r="Q65" s="342">
        <v>0</v>
      </c>
      <c r="R65" s="194">
        <v>137926.43000000002</v>
      </c>
      <c r="S65" s="162">
        <v>0.43509365812418777</v>
      </c>
      <c r="T65" s="107"/>
      <c r="U65" s="179">
        <v>2.5465851649641991E-11</v>
      </c>
      <c r="V65" s="179"/>
      <c r="W65" s="109"/>
    </row>
    <row r="66" spans="1:23" ht="12.75" customHeight="1" x14ac:dyDescent="0.25">
      <c r="A66" s="509"/>
      <c r="B66" s="187" t="s">
        <v>743</v>
      </c>
      <c r="C66" s="188"/>
      <c r="D66" s="189" t="s">
        <v>730</v>
      </c>
      <c r="E66" s="336">
        <v>139320</v>
      </c>
      <c r="F66" s="304">
        <v>4443.1999999999989</v>
      </c>
      <c r="G66" s="305">
        <v>5807.09</v>
      </c>
      <c r="H66" s="305">
        <v>5602.5999999999995</v>
      </c>
      <c r="I66" s="305">
        <v>6453.59</v>
      </c>
      <c r="J66" s="305">
        <v>7951.7800000000016</v>
      </c>
      <c r="K66" s="305">
        <v>6801.16</v>
      </c>
      <c r="L66" s="305">
        <v>10897.11</v>
      </c>
      <c r="M66" s="305">
        <v>9817.44</v>
      </c>
      <c r="N66" s="305">
        <v>0</v>
      </c>
      <c r="O66" s="305">
        <v>0</v>
      </c>
      <c r="P66" s="305">
        <v>0</v>
      </c>
      <c r="Q66" s="339">
        <v>0</v>
      </c>
      <c r="R66" s="195">
        <v>57773.97</v>
      </c>
      <c r="S66" s="119">
        <v>0.41468540051679587</v>
      </c>
      <c r="T66" s="107"/>
      <c r="U66" s="108"/>
      <c r="V66" s="179"/>
      <c r="W66" s="109"/>
    </row>
    <row r="67" spans="1:23" ht="12.75" customHeight="1" x14ac:dyDescent="0.25">
      <c r="A67" s="509"/>
      <c r="B67" s="187" t="s">
        <v>744</v>
      </c>
      <c r="C67" s="188"/>
      <c r="D67" s="189" t="s">
        <v>732</v>
      </c>
      <c r="E67" s="336">
        <v>177684</v>
      </c>
      <c r="F67" s="304">
        <v>12764.8</v>
      </c>
      <c r="G67" s="305">
        <v>7612.4100000000026</v>
      </c>
      <c r="H67" s="305">
        <v>10175.129999999999</v>
      </c>
      <c r="I67" s="305">
        <v>5508.4199999999992</v>
      </c>
      <c r="J67" s="305">
        <v>7374.9199999999983</v>
      </c>
      <c r="K67" s="305">
        <v>9085.9700000000012</v>
      </c>
      <c r="L67" s="305">
        <v>12573.430000000002</v>
      </c>
      <c r="M67" s="305">
        <v>15057.380000000001</v>
      </c>
      <c r="N67" s="305">
        <v>0</v>
      </c>
      <c r="O67" s="305">
        <v>0</v>
      </c>
      <c r="P67" s="305">
        <v>0</v>
      </c>
      <c r="Q67" s="339">
        <v>0</v>
      </c>
      <c r="R67" s="195">
        <v>80152.460000000006</v>
      </c>
      <c r="S67" s="119">
        <v>0.45109554039755972</v>
      </c>
      <c r="T67" s="107"/>
      <c r="U67" s="108"/>
      <c r="V67" s="179"/>
      <c r="W67" s="109"/>
    </row>
    <row r="68" spans="1:23" ht="12.75" customHeight="1" x14ac:dyDescent="0.25">
      <c r="A68" s="509"/>
      <c r="B68" s="130" t="s">
        <v>745</v>
      </c>
      <c r="C68" s="514" t="s">
        <v>746</v>
      </c>
      <c r="D68" s="497"/>
      <c r="E68" s="300">
        <v>9408643.7276594006</v>
      </c>
      <c r="F68" s="343">
        <v>727722.74</v>
      </c>
      <c r="G68" s="344">
        <v>705238.03</v>
      </c>
      <c r="H68" s="344">
        <v>650223.62</v>
      </c>
      <c r="I68" s="344">
        <v>632000.09</v>
      </c>
      <c r="J68" s="344">
        <v>629570.16</v>
      </c>
      <c r="K68" s="344">
        <v>663160.49</v>
      </c>
      <c r="L68" s="344">
        <v>632881.17999999993</v>
      </c>
      <c r="M68" s="344">
        <v>545250.58000000007</v>
      </c>
      <c r="N68" s="344">
        <v>0</v>
      </c>
      <c r="O68" s="344">
        <v>0</v>
      </c>
      <c r="P68" s="344">
        <v>0</v>
      </c>
      <c r="Q68" s="345">
        <v>0</v>
      </c>
      <c r="R68" s="196">
        <v>5186046.8899999997</v>
      </c>
      <c r="S68" s="114">
        <v>0.55120026223908669</v>
      </c>
      <c r="T68" s="107"/>
      <c r="U68" s="179">
        <v>-8.0035533756017685E-10</v>
      </c>
      <c r="V68" s="179"/>
      <c r="W68" s="109"/>
    </row>
    <row r="69" spans="1:23" ht="12.75" customHeight="1" x14ac:dyDescent="0.25">
      <c r="A69" s="509"/>
      <c r="B69" s="187" t="s">
        <v>747</v>
      </c>
      <c r="C69" s="188"/>
      <c r="D69" s="189" t="s">
        <v>748</v>
      </c>
      <c r="E69" s="336">
        <v>2537554</v>
      </c>
      <c r="F69" s="338">
        <v>214317.43999999997</v>
      </c>
      <c r="G69" s="338">
        <v>206204.42999999996</v>
      </c>
      <c r="H69" s="305">
        <v>193314.46999999997</v>
      </c>
      <c r="I69" s="338">
        <v>189951.66999999998</v>
      </c>
      <c r="J69" s="305">
        <v>189084.66999999998</v>
      </c>
      <c r="K69" s="305">
        <v>189084.66999999998</v>
      </c>
      <c r="L69" s="305">
        <v>186328.60000000003</v>
      </c>
      <c r="M69" s="305">
        <v>197463.60000000003</v>
      </c>
      <c r="N69" s="305">
        <v>0</v>
      </c>
      <c r="O69" s="305">
        <v>0</v>
      </c>
      <c r="P69" s="305">
        <v>0</v>
      </c>
      <c r="Q69" s="339">
        <v>0</v>
      </c>
      <c r="R69" s="190">
        <v>1565749.5499999998</v>
      </c>
      <c r="S69" s="119">
        <v>0.61703102672888921</v>
      </c>
      <c r="T69" s="107"/>
      <c r="U69" s="108"/>
      <c r="V69" s="179"/>
      <c r="W69" s="109"/>
    </row>
    <row r="70" spans="1:23" ht="12.75" customHeight="1" x14ac:dyDescent="0.25">
      <c r="A70" s="509"/>
      <c r="B70" s="187" t="s">
        <v>749</v>
      </c>
      <c r="C70" s="188"/>
      <c r="D70" s="189" t="s">
        <v>750</v>
      </c>
      <c r="E70" s="336">
        <v>4230852</v>
      </c>
      <c r="F70" s="338">
        <v>351169.27999999997</v>
      </c>
      <c r="G70" s="338">
        <v>310061.60000000003</v>
      </c>
      <c r="H70" s="305">
        <v>310061.60000000003</v>
      </c>
      <c r="I70" s="305">
        <v>310061.60000000003</v>
      </c>
      <c r="J70" s="305">
        <v>310061.60000000003</v>
      </c>
      <c r="K70" s="338">
        <v>330123.67000000004</v>
      </c>
      <c r="L70" s="305">
        <v>286157.69999999995</v>
      </c>
      <c r="M70" s="305">
        <v>213219.11000000004</v>
      </c>
      <c r="N70" s="305">
        <v>0</v>
      </c>
      <c r="O70" s="305">
        <v>0</v>
      </c>
      <c r="P70" s="305">
        <v>0</v>
      </c>
      <c r="Q70" s="339">
        <v>0</v>
      </c>
      <c r="R70" s="190">
        <v>2420916.1599999997</v>
      </c>
      <c r="S70" s="119">
        <v>0.57220535249164939</v>
      </c>
      <c r="T70" s="170"/>
      <c r="U70" s="108"/>
      <c r="V70" s="179"/>
      <c r="W70" s="109"/>
    </row>
    <row r="71" spans="1:23" ht="12.75" customHeight="1" x14ac:dyDescent="0.25">
      <c r="A71" s="509"/>
      <c r="B71" s="187" t="s">
        <v>751</v>
      </c>
      <c r="C71" s="188"/>
      <c r="D71" s="189" t="s">
        <v>752</v>
      </c>
      <c r="E71" s="336">
        <v>233137.56000000003</v>
      </c>
      <c r="F71" s="304">
        <v>11238</v>
      </c>
      <c r="G71" s="305">
        <v>19293.13</v>
      </c>
      <c r="H71" s="305">
        <v>19293.13</v>
      </c>
      <c r="I71" s="305">
        <v>19293.13</v>
      </c>
      <c r="J71" s="305">
        <v>19293.13</v>
      </c>
      <c r="K71" s="305">
        <v>19293.13</v>
      </c>
      <c r="L71" s="305">
        <v>18093.13</v>
      </c>
      <c r="M71" s="305">
        <v>18093.13</v>
      </c>
      <c r="N71" s="305">
        <v>0</v>
      </c>
      <c r="O71" s="305">
        <v>0</v>
      </c>
      <c r="P71" s="305">
        <v>0</v>
      </c>
      <c r="Q71" s="339">
        <v>0</v>
      </c>
      <c r="R71" s="190">
        <v>143889.91</v>
      </c>
      <c r="S71" s="119">
        <v>0.61718888196307786</v>
      </c>
      <c r="T71" s="107"/>
      <c r="U71" s="108"/>
      <c r="V71" s="179"/>
      <c r="W71" s="109"/>
    </row>
    <row r="72" spans="1:23" ht="12.75" customHeight="1" x14ac:dyDescent="0.25">
      <c r="A72" s="509"/>
      <c r="B72" s="187" t="s">
        <v>753</v>
      </c>
      <c r="C72" s="188"/>
      <c r="D72" s="189" t="s">
        <v>754</v>
      </c>
      <c r="E72" s="336">
        <v>707979</v>
      </c>
      <c r="F72" s="304">
        <v>56318.969999999994</v>
      </c>
      <c r="G72" s="305">
        <v>58998.029999999992</v>
      </c>
      <c r="H72" s="305">
        <v>62853.189999999995</v>
      </c>
      <c r="I72" s="305">
        <v>58797.909999999996</v>
      </c>
      <c r="J72" s="305">
        <v>58797.909999999996</v>
      </c>
      <c r="K72" s="305">
        <v>58797.909999999996</v>
      </c>
      <c r="L72" s="305">
        <v>41778.810000000005</v>
      </c>
      <c r="M72" s="338">
        <v>45871.91</v>
      </c>
      <c r="N72" s="305">
        <v>0</v>
      </c>
      <c r="O72" s="305">
        <v>0</v>
      </c>
      <c r="P72" s="305">
        <v>0</v>
      </c>
      <c r="Q72" s="339">
        <v>0</v>
      </c>
      <c r="R72" s="190">
        <v>442214.6399999999</v>
      </c>
      <c r="S72" s="119">
        <v>0.62461547588275912</v>
      </c>
      <c r="T72" s="107"/>
      <c r="U72" s="108"/>
      <c r="V72" s="179"/>
      <c r="W72" s="109"/>
    </row>
    <row r="73" spans="1:23" ht="12.75" customHeight="1" x14ac:dyDescent="0.25">
      <c r="A73" s="509"/>
      <c r="B73" s="187" t="s">
        <v>755</v>
      </c>
      <c r="C73" s="188"/>
      <c r="D73" s="189" t="s">
        <v>756</v>
      </c>
      <c r="E73" s="336">
        <v>144231.79999999999</v>
      </c>
      <c r="F73" s="304">
        <v>1959.9999999999998</v>
      </c>
      <c r="G73" s="305">
        <v>1959.9999999999998</v>
      </c>
      <c r="H73" s="305">
        <v>1960.0000000000002</v>
      </c>
      <c r="I73" s="338">
        <v>1960.0000000000002</v>
      </c>
      <c r="J73" s="305">
        <v>1960</v>
      </c>
      <c r="K73" s="338">
        <v>7535.51</v>
      </c>
      <c r="L73" s="305">
        <v>13124.48</v>
      </c>
      <c r="M73" s="338">
        <v>11283</v>
      </c>
      <c r="N73" s="305">
        <v>0</v>
      </c>
      <c r="O73" s="305">
        <v>0</v>
      </c>
      <c r="P73" s="305">
        <v>0</v>
      </c>
      <c r="Q73" s="339">
        <v>0</v>
      </c>
      <c r="R73" s="190">
        <v>41742.990000000005</v>
      </c>
      <c r="S73" s="119">
        <v>0.2894159956403512</v>
      </c>
      <c r="T73" s="107"/>
      <c r="U73" s="108"/>
      <c r="V73" s="179"/>
      <c r="W73" s="109"/>
    </row>
    <row r="74" spans="1:23" ht="12.75" customHeight="1" x14ac:dyDescent="0.25">
      <c r="A74" s="509"/>
      <c r="B74" s="187" t="s">
        <v>757</v>
      </c>
      <c r="C74" s="188"/>
      <c r="D74" s="189" t="s">
        <v>758</v>
      </c>
      <c r="E74" s="336">
        <v>481816.27765940124</v>
      </c>
      <c r="F74" s="304">
        <v>62542.049999999988</v>
      </c>
      <c r="G74" s="305">
        <v>36783.769999999997</v>
      </c>
      <c r="H74" s="305">
        <v>36457.269999999982</v>
      </c>
      <c r="I74" s="305">
        <v>38798.710000000006</v>
      </c>
      <c r="J74" s="305">
        <v>37235.78</v>
      </c>
      <c r="K74" s="305">
        <v>35271.039999999994</v>
      </c>
      <c r="L74" s="305">
        <v>45897.189999999995</v>
      </c>
      <c r="M74" s="338">
        <v>33966.450000000004</v>
      </c>
      <c r="N74" s="305">
        <v>0</v>
      </c>
      <c r="O74" s="305">
        <v>0</v>
      </c>
      <c r="P74" s="305">
        <v>0</v>
      </c>
      <c r="Q74" s="339">
        <v>0</v>
      </c>
      <c r="R74" s="190">
        <v>326952.26</v>
      </c>
      <c r="S74" s="119">
        <v>0.67858284404231872</v>
      </c>
      <c r="T74" s="107"/>
      <c r="U74" s="108"/>
      <c r="V74" s="179"/>
      <c r="W74" s="109"/>
    </row>
    <row r="75" spans="1:23" ht="12.75" customHeight="1" x14ac:dyDescent="0.25">
      <c r="A75" s="509"/>
      <c r="B75" s="187" t="s">
        <v>759</v>
      </c>
      <c r="C75" s="188"/>
      <c r="D75" s="189" t="s">
        <v>760</v>
      </c>
      <c r="E75" s="336">
        <v>111548.40999999999</v>
      </c>
      <c r="F75" s="304">
        <v>0</v>
      </c>
      <c r="G75" s="305">
        <v>865.08000000000027</v>
      </c>
      <c r="H75" s="305">
        <v>865.08000000000027</v>
      </c>
      <c r="I75" s="305">
        <v>865.08000000000027</v>
      </c>
      <c r="J75" s="305">
        <v>865.08000000000027</v>
      </c>
      <c r="K75" s="305">
        <v>938.0999999999998</v>
      </c>
      <c r="L75" s="305">
        <v>0</v>
      </c>
      <c r="M75" s="338">
        <v>938.0999999999998</v>
      </c>
      <c r="N75" s="305">
        <v>0</v>
      </c>
      <c r="O75" s="305">
        <v>0</v>
      </c>
      <c r="P75" s="305">
        <v>0</v>
      </c>
      <c r="Q75" s="339">
        <v>0</v>
      </c>
      <c r="R75" s="190">
        <v>5336.52</v>
      </c>
      <c r="S75" s="119">
        <v>4.7840395035662106E-2</v>
      </c>
      <c r="T75" s="107"/>
      <c r="U75" s="108"/>
      <c r="V75" s="179"/>
      <c r="W75" s="109"/>
    </row>
    <row r="76" spans="1:23" ht="12.75" customHeight="1" x14ac:dyDescent="0.25">
      <c r="A76" s="509"/>
      <c r="B76" s="187" t="s">
        <v>761</v>
      </c>
      <c r="C76" s="188"/>
      <c r="D76" s="197" t="s">
        <v>762</v>
      </c>
      <c r="E76" s="336">
        <v>961524.68</v>
      </c>
      <c r="F76" s="304">
        <v>30177.000000000004</v>
      </c>
      <c r="G76" s="305">
        <v>71071.989999999991</v>
      </c>
      <c r="H76" s="305">
        <v>25418.87999999999</v>
      </c>
      <c r="I76" s="305">
        <v>12271.989999999998</v>
      </c>
      <c r="J76" s="305">
        <v>12271.989999999998</v>
      </c>
      <c r="K76" s="305">
        <v>22116.460000000003</v>
      </c>
      <c r="L76" s="305">
        <v>41501.269999999997</v>
      </c>
      <c r="M76" s="338">
        <v>24415.279999999999</v>
      </c>
      <c r="N76" s="305">
        <v>0</v>
      </c>
      <c r="O76" s="305">
        <v>0</v>
      </c>
      <c r="P76" s="305">
        <v>0</v>
      </c>
      <c r="Q76" s="339">
        <v>0</v>
      </c>
      <c r="R76" s="190">
        <v>239244.85999999996</v>
      </c>
      <c r="S76" s="119">
        <v>0.24881822066179304</v>
      </c>
      <c r="T76" s="107"/>
      <c r="U76" s="108"/>
      <c r="V76" s="179"/>
      <c r="W76" s="109"/>
    </row>
    <row r="77" spans="1:23" ht="4.5" customHeight="1" x14ac:dyDescent="0.25">
      <c r="B77" s="166"/>
      <c r="C77" s="167"/>
      <c r="D77" s="167"/>
      <c r="E77" s="319"/>
      <c r="F77" s="346"/>
      <c r="G77" s="347"/>
      <c r="H77" s="347"/>
      <c r="I77" s="347"/>
      <c r="J77" s="347"/>
      <c r="K77" s="347"/>
      <c r="L77" s="347"/>
      <c r="M77" s="347"/>
      <c r="N77" s="347"/>
      <c r="O77" s="347"/>
      <c r="P77" s="347"/>
      <c r="Q77" s="348"/>
      <c r="R77" s="198"/>
      <c r="S77" s="169"/>
      <c r="T77" s="107"/>
      <c r="U77" s="107"/>
      <c r="V77" s="179"/>
      <c r="W77" s="170"/>
    </row>
    <row r="78" spans="1:23" ht="12.75" customHeight="1" x14ac:dyDescent="0.25">
      <c r="A78" s="515" t="s">
        <v>763</v>
      </c>
      <c r="B78" s="180" t="s">
        <v>764</v>
      </c>
      <c r="C78" s="120" t="s">
        <v>765</v>
      </c>
      <c r="D78" s="120"/>
      <c r="E78" s="300">
        <v>5293324.1474917009</v>
      </c>
      <c r="F78" s="349">
        <v>507721.19000000006</v>
      </c>
      <c r="G78" s="350">
        <v>340639.35000000009</v>
      </c>
      <c r="H78" s="350">
        <v>418501.62000000005</v>
      </c>
      <c r="I78" s="350">
        <v>385104.96</v>
      </c>
      <c r="J78" s="350">
        <v>489278.07</v>
      </c>
      <c r="K78" s="350">
        <v>331759.87000000005</v>
      </c>
      <c r="L78" s="350">
        <v>501063.12999999995</v>
      </c>
      <c r="M78" s="350">
        <v>412189.64</v>
      </c>
      <c r="N78" s="350">
        <v>0</v>
      </c>
      <c r="O78" s="350">
        <v>0</v>
      </c>
      <c r="P78" s="350">
        <v>0</v>
      </c>
      <c r="Q78" s="351">
        <v>0</v>
      </c>
      <c r="R78" s="181">
        <v>3386257.83</v>
      </c>
      <c r="S78" s="199">
        <v>0.63972236266781712</v>
      </c>
      <c r="T78" s="107"/>
      <c r="U78" s="179">
        <v>0</v>
      </c>
      <c r="V78" s="179"/>
      <c r="W78" s="109"/>
    </row>
    <row r="79" spans="1:23" ht="12.75" customHeight="1" x14ac:dyDescent="0.25">
      <c r="A79" s="516"/>
      <c r="B79" s="187" t="s">
        <v>766</v>
      </c>
      <c r="C79" s="188"/>
      <c r="D79" s="189" t="s">
        <v>767</v>
      </c>
      <c r="E79" s="336">
        <v>100100</v>
      </c>
      <c r="F79" s="304">
        <v>39300</v>
      </c>
      <c r="G79" s="305">
        <v>11723.33</v>
      </c>
      <c r="H79" s="305">
        <v>6800</v>
      </c>
      <c r="I79" s="305">
        <v>6800</v>
      </c>
      <c r="J79" s="305">
        <v>6800</v>
      </c>
      <c r="K79" s="305">
        <v>2800</v>
      </c>
      <c r="L79" s="352">
        <v>10785.839999999998</v>
      </c>
      <c r="M79" s="352">
        <v>6800</v>
      </c>
      <c r="N79" s="305">
        <v>0</v>
      </c>
      <c r="O79" s="305">
        <v>0</v>
      </c>
      <c r="P79" s="305">
        <v>0</v>
      </c>
      <c r="Q79" s="305">
        <v>0</v>
      </c>
      <c r="R79" s="190">
        <v>91809.17</v>
      </c>
      <c r="S79" s="119">
        <v>0.91717452547452549</v>
      </c>
      <c r="T79" s="107"/>
      <c r="U79" s="108"/>
      <c r="V79" s="179"/>
      <c r="W79" s="109"/>
    </row>
    <row r="80" spans="1:23" ht="12.75" customHeight="1" x14ac:dyDescent="0.25">
      <c r="A80" s="516"/>
      <c r="B80" s="191" t="s">
        <v>768</v>
      </c>
      <c r="C80" s="192"/>
      <c r="D80" s="200" t="s">
        <v>769</v>
      </c>
      <c r="E80" s="332">
        <v>1774438.9319845177</v>
      </c>
      <c r="F80" s="340">
        <v>152359.63</v>
      </c>
      <c r="G80" s="341">
        <v>122022.37000000001</v>
      </c>
      <c r="H80" s="341">
        <v>127147.44</v>
      </c>
      <c r="I80" s="341">
        <v>151273.70000000001</v>
      </c>
      <c r="J80" s="341">
        <v>167379.19</v>
      </c>
      <c r="K80" s="341">
        <v>110649.52000000002</v>
      </c>
      <c r="L80" s="341">
        <v>126523.07</v>
      </c>
      <c r="M80" s="341">
        <v>103721.84</v>
      </c>
      <c r="N80" s="341">
        <v>0</v>
      </c>
      <c r="O80" s="341">
        <v>0</v>
      </c>
      <c r="P80" s="341">
        <v>0</v>
      </c>
      <c r="Q80" s="342">
        <v>0</v>
      </c>
      <c r="R80" s="194">
        <v>1061076.7600000002</v>
      </c>
      <c r="S80" s="162">
        <v>0.59797874182872035</v>
      </c>
      <c r="T80" s="107"/>
      <c r="U80" s="108"/>
      <c r="V80" s="179"/>
      <c r="W80" s="109"/>
    </row>
    <row r="81" spans="1:23" ht="12.75" customHeight="1" x14ac:dyDescent="0.25">
      <c r="A81" s="516"/>
      <c r="B81" s="201" t="s">
        <v>770</v>
      </c>
      <c r="C81" s="202"/>
      <c r="D81" s="203" t="s">
        <v>771</v>
      </c>
      <c r="E81" s="336">
        <v>466432.27922778763</v>
      </c>
      <c r="F81" s="353">
        <v>31136.17</v>
      </c>
      <c r="G81" s="352">
        <v>28259.72</v>
      </c>
      <c r="H81" s="352">
        <v>27236.799999999992</v>
      </c>
      <c r="I81" s="352">
        <v>29116.489999999998</v>
      </c>
      <c r="J81" s="352">
        <v>58129.700000000004</v>
      </c>
      <c r="K81" s="352">
        <v>29132.18</v>
      </c>
      <c r="L81" s="352">
        <v>23910.859999999997</v>
      </c>
      <c r="M81" s="352">
        <v>31988.739999999994</v>
      </c>
      <c r="N81" s="352">
        <v>0</v>
      </c>
      <c r="O81" s="352">
        <v>0</v>
      </c>
      <c r="P81" s="352">
        <v>0</v>
      </c>
      <c r="Q81" s="354">
        <v>0</v>
      </c>
      <c r="R81" s="204">
        <v>258910.65999999997</v>
      </c>
      <c r="S81" s="205">
        <v>0.55508735465016545</v>
      </c>
      <c r="T81" s="107"/>
      <c r="U81" s="108"/>
      <c r="V81" s="179"/>
      <c r="W81" s="109"/>
    </row>
    <row r="82" spans="1:23" ht="12.75" customHeight="1" x14ac:dyDescent="0.25">
      <c r="A82" s="516"/>
      <c r="B82" s="201" t="s">
        <v>772</v>
      </c>
      <c r="C82" s="202"/>
      <c r="D82" s="203" t="s">
        <v>773</v>
      </c>
      <c r="E82" s="336">
        <v>784502.1087567301</v>
      </c>
      <c r="F82" s="353">
        <v>66542.609999999986</v>
      </c>
      <c r="G82" s="352">
        <v>67864.330000000016</v>
      </c>
      <c r="H82" s="352">
        <v>62601.120000000003</v>
      </c>
      <c r="I82" s="352">
        <v>83207.61</v>
      </c>
      <c r="J82" s="352">
        <v>67293.5</v>
      </c>
      <c r="K82" s="352">
        <v>42191.400000000009</v>
      </c>
      <c r="L82" s="352">
        <v>67223.890000000014</v>
      </c>
      <c r="M82" s="352">
        <v>37353.609999999993</v>
      </c>
      <c r="N82" s="352">
        <v>0</v>
      </c>
      <c r="O82" s="352">
        <v>0</v>
      </c>
      <c r="P82" s="352">
        <v>0</v>
      </c>
      <c r="Q82" s="354">
        <v>0</v>
      </c>
      <c r="R82" s="204">
        <v>494278.07</v>
      </c>
      <c r="S82" s="205">
        <v>0.63005320761129147</v>
      </c>
      <c r="T82" s="107"/>
      <c r="U82" s="108"/>
      <c r="V82" s="179"/>
      <c r="W82" s="109"/>
    </row>
    <row r="83" spans="1:23" ht="12.75" customHeight="1" x14ac:dyDescent="0.25">
      <c r="A83" s="516"/>
      <c r="B83" s="201" t="s">
        <v>774</v>
      </c>
      <c r="C83" s="202"/>
      <c r="D83" s="203" t="s">
        <v>775</v>
      </c>
      <c r="E83" s="336">
        <v>0</v>
      </c>
      <c r="F83" s="353">
        <v>0</v>
      </c>
      <c r="G83" s="352">
        <v>0</v>
      </c>
      <c r="H83" s="352">
        <v>0</v>
      </c>
      <c r="I83" s="352">
        <v>0</v>
      </c>
      <c r="J83" s="352">
        <v>0</v>
      </c>
      <c r="K83" s="352">
        <v>0</v>
      </c>
      <c r="L83" s="352">
        <v>0</v>
      </c>
      <c r="M83" s="352">
        <v>0</v>
      </c>
      <c r="N83" s="352">
        <v>0</v>
      </c>
      <c r="O83" s="352">
        <v>0</v>
      </c>
      <c r="P83" s="352">
        <v>0</v>
      </c>
      <c r="Q83" s="354">
        <v>0</v>
      </c>
      <c r="R83" s="204">
        <v>0</v>
      </c>
      <c r="S83" s="205">
        <v>0</v>
      </c>
      <c r="T83" s="107"/>
      <c r="U83" s="108"/>
      <c r="V83" s="179"/>
      <c r="W83" s="109"/>
    </row>
    <row r="84" spans="1:23" ht="12.75" customHeight="1" x14ac:dyDescent="0.25">
      <c r="A84" s="516"/>
      <c r="B84" s="201" t="s">
        <v>776</v>
      </c>
      <c r="C84" s="202"/>
      <c r="D84" s="203" t="s">
        <v>777</v>
      </c>
      <c r="E84" s="336">
        <v>220512.6</v>
      </c>
      <c r="F84" s="353">
        <v>20458.870000000003</v>
      </c>
      <c r="G84" s="352">
        <v>19237.589999999997</v>
      </c>
      <c r="H84" s="352">
        <v>17021.39</v>
      </c>
      <c r="I84" s="338">
        <v>16926.189999999999</v>
      </c>
      <c r="J84" s="352">
        <v>17323.279999999995</v>
      </c>
      <c r="K84" s="338">
        <v>22177.83</v>
      </c>
      <c r="L84" s="352">
        <v>14167.729999999998</v>
      </c>
      <c r="M84" s="352">
        <v>18886.21</v>
      </c>
      <c r="N84" s="352">
        <v>0</v>
      </c>
      <c r="O84" s="352">
        <v>0</v>
      </c>
      <c r="P84" s="352">
        <v>0</v>
      </c>
      <c r="Q84" s="354">
        <v>0</v>
      </c>
      <c r="R84" s="204">
        <v>146199.09</v>
      </c>
      <c r="S84" s="205">
        <v>0.66299653625235022</v>
      </c>
      <c r="T84" s="107"/>
      <c r="U84" s="108"/>
      <c r="V84" s="179"/>
      <c r="W84" s="109"/>
    </row>
    <row r="85" spans="1:23" ht="12.75" customHeight="1" x14ac:dyDescent="0.25">
      <c r="A85" s="516"/>
      <c r="B85" s="201" t="s">
        <v>778</v>
      </c>
      <c r="C85" s="202"/>
      <c r="D85" s="203" t="s">
        <v>779</v>
      </c>
      <c r="E85" s="336">
        <v>302991.94400000002</v>
      </c>
      <c r="F85" s="353">
        <v>34221.980000000003</v>
      </c>
      <c r="G85" s="352">
        <v>6660.7299999999987</v>
      </c>
      <c r="H85" s="352">
        <v>20288.129999999997</v>
      </c>
      <c r="I85" s="338">
        <v>22023.410000000003</v>
      </c>
      <c r="J85" s="352">
        <v>24632.709999999995</v>
      </c>
      <c r="K85" s="338">
        <v>17148.109999999997</v>
      </c>
      <c r="L85" s="352">
        <v>21220.589999999997</v>
      </c>
      <c r="M85" s="352">
        <v>15493.279999999999</v>
      </c>
      <c r="N85" s="352">
        <v>0</v>
      </c>
      <c r="O85" s="352">
        <v>0</v>
      </c>
      <c r="P85" s="352">
        <v>0</v>
      </c>
      <c r="Q85" s="354">
        <v>0</v>
      </c>
      <c r="R85" s="204">
        <v>161688.93999999997</v>
      </c>
      <c r="S85" s="205">
        <v>0.53364105284594621</v>
      </c>
      <c r="T85" s="107"/>
      <c r="U85" s="108"/>
      <c r="V85" s="179"/>
      <c r="W85" s="109"/>
    </row>
    <row r="86" spans="1:23" ht="12.75" customHeight="1" x14ac:dyDescent="0.25">
      <c r="A86" s="516"/>
      <c r="B86" s="201" t="s">
        <v>780</v>
      </c>
      <c r="C86" s="202"/>
      <c r="D86" s="203" t="s">
        <v>781</v>
      </c>
      <c r="E86" s="336">
        <v>0</v>
      </c>
      <c r="F86" s="353">
        <v>0</v>
      </c>
      <c r="G86" s="352">
        <v>0</v>
      </c>
      <c r="H86" s="352">
        <v>0</v>
      </c>
      <c r="I86" s="352">
        <v>0</v>
      </c>
      <c r="J86" s="352">
        <v>0</v>
      </c>
      <c r="K86" s="352">
        <v>0</v>
      </c>
      <c r="L86" s="352">
        <v>0</v>
      </c>
      <c r="M86" s="352">
        <v>0</v>
      </c>
      <c r="N86" s="352">
        <v>0</v>
      </c>
      <c r="O86" s="352">
        <v>0</v>
      </c>
      <c r="P86" s="352">
        <v>0</v>
      </c>
      <c r="Q86" s="354">
        <v>0</v>
      </c>
      <c r="R86" s="204">
        <v>0</v>
      </c>
      <c r="S86" s="205">
        <v>0</v>
      </c>
      <c r="T86" s="107"/>
      <c r="U86" s="108"/>
      <c r="V86" s="179"/>
      <c r="W86" s="109"/>
    </row>
    <row r="87" spans="1:23" ht="12.75" customHeight="1" x14ac:dyDescent="0.25">
      <c r="A87" s="516"/>
      <c r="B87" s="187" t="s">
        <v>782</v>
      </c>
      <c r="C87" s="188"/>
      <c r="D87" s="189" t="s">
        <v>783</v>
      </c>
      <c r="E87" s="336">
        <v>169171</v>
      </c>
      <c r="F87" s="353">
        <v>0</v>
      </c>
      <c r="G87" s="352">
        <v>0</v>
      </c>
      <c r="H87" s="305">
        <v>0</v>
      </c>
      <c r="I87" s="305">
        <v>0</v>
      </c>
      <c r="J87" s="305">
        <v>51.599999999999987</v>
      </c>
      <c r="K87" s="305">
        <v>0</v>
      </c>
      <c r="L87" s="305">
        <v>413</v>
      </c>
      <c r="M87" s="305">
        <v>0</v>
      </c>
      <c r="N87" s="305">
        <v>0</v>
      </c>
      <c r="O87" s="305">
        <v>0</v>
      </c>
      <c r="P87" s="305">
        <v>0</v>
      </c>
      <c r="Q87" s="339">
        <v>0</v>
      </c>
      <c r="R87" s="190">
        <v>464.59999999999997</v>
      </c>
      <c r="S87" s="119">
        <v>2.7463335914548002E-3</v>
      </c>
      <c r="T87" s="107"/>
      <c r="U87" s="108"/>
      <c r="V87" s="179"/>
      <c r="W87" s="109"/>
    </row>
    <row r="88" spans="1:23" ht="12.75" customHeight="1" x14ac:dyDescent="0.25">
      <c r="A88" s="516"/>
      <c r="B88" s="187" t="s">
        <v>784</v>
      </c>
      <c r="C88" s="188"/>
      <c r="D88" s="189" t="s">
        <v>785</v>
      </c>
      <c r="E88" s="336">
        <v>99999.999999999985</v>
      </c>
      <c r="F88" s="353">
        <v>1830.4</v>
      </c>
      <c r="G88" s="352">
        <v>4002.01</v>
      </c>
      <c r="H88" s="305">
        <v>4393.5</v>
      </c>
      <c r="I88" s="305">
        <v>6883.0699999999988</v>
      </c>
      <c r="J88" s="305">
        <v>16535.36</v>
      </c>
      <c r="K88" s="305">
        <v>8994.3700000000008</v>
      </c>
      <c r="L88" s="305">
        <v>2420.3999999999996</v>
      </c>
      <c r="M88" s="305">
        <v>5237.09</v>
      </c>
      <c r="N88" s="305">
        <v>0</v>
      </c>
      <c r="O88" s="305">
        <v>0</v>
      </c>
      <c r="P88" s="305">
        <v>0</v>
      </c>
      <c r="Q88" s="339">
        <v>0</v>
      </c>
      <c r="R88" s="190">
        <v>50296.2</v>
      </c>
      <c r="S88" s="119">
        <v>0.50296200000000002</v>
      </c>
      <c r="T88" s="107"/>
      <c r="U88" s="108"/>
      <c r="V88" s="179"/>
      <c r="W88" s="109"/>
    </row>
    <row r="89" spans="1:23" ht="12.75" customHeight="1" x14ac:dyDescent="0.25">
      <c r="A89" s="516"/>
      <c r="B89" s="187" t="s">
        <v>786</v>
      </c>
      <c r="C89" s="188"/>
      <c r="D89" s="189" t="s">
        <v>787</v>
      </c>
      <c r="E89" s="336">
        <v>631982.75</v>
      </c>
      <c r="F89" s="353">
        <v>19685.759999999998</v>
      </c>
      <c r="G89" s="352">
        <v>31522.490000000009</v>
      </c>
      <c r="H89" s="305">
        <v>34808.85</v>
      </c>
      <c r="I89" s="305">
        <v>88283.49000000002</v>
      </c>
      <c r="J89" s="305">
        <v>27327.64</v>
      </c>
      <c r="K89" s="305">
        <v>71344.77</v>
      </c>
      <c r="L89" s="305">
        <v>66345.03</v>
      </c>
      <c r="M89" s="305">
        <v>31040.870000000006</v>
      </c>
      <c r="N89" s="305">
        <v>0</v>
      </c>
      <c r="O89" s="305">
        <v>0</v>
      </c>
      <c r="P89" s="305">
        <v>0</v>
      </c>
      <c r="Q89" s="339">
        <v>0</v>
      </c>
      <c r="R89" s="190">
        <v>370358.9</v>
      </c>
      <c r="S89" s="119">
        <v>0.58602691291811371</v>
      </c>
      <c r="T89" s="107"/>
      <c r="U89" s="108"/>
      <c r="V89" s="179"/>
      <c r="W89" s="109"/>
    </row>
    <row r="90" spans="1:23" ht="12.75" customHeight="1" x14ac:dyDescent="0.25">
      <c r="A90" s="516"/>
      <c r="B90" s="187" t="s">
        <v>788</v>
      </c>
      <c r="C90" s="188"/>
      <c r="D90" s="189" t="s">
        <v>789</v>
      </c>
      <c r="E90" s="336">
        <v>200945.005</v>
      </c>
      <c r="F90" s="353">
        <v>13101.079999999996</v>
      </c>
      <c r="G90" s="352">
        <v>12351.079999999998</v>
      </c>
      <c r="H90" s="305">
        <v>10386.82</v>
      </c>
      <c r="I90" s="305">
        <v>13610.25</v>
      </c>
      <c r="J90" s="305">
        <v>10121.450000000001</v>
      </c>
      <c r="K90" s="305">
        <v>11937.240000000002</v>
      </c>
      <c r="L90" s="305">
        <v>17117.290000000005</v>
      </c>
      <c r="M90" s="305">
        <v>15856.830000000014</v>
      </c>
      <c r="N90" s="305">
        <v>0</v>
      </c>
      <c r="O90" s="305">
        <v>0</v>
      </c>
      <c r="P90" s="305">
        <v>0</v>
      </c>
      <c r="Q90" s="339">
        <v>0</v>
      </c>
      <c r="R90" s="190">
        <v>104482.04000000002</v>
      </c>
      <c r="S90" s="119">
        <v>0.51995340715236993</v>
      </c>
      <c r="T90" s="107"/>
      <c r="U90" s="108"/>
      <c r="V90" s="179"/>
      <c r="W90" s="109"/>
    </row>
    <row r="91" spans="1:23" ht="12.75" customHeight="1" x14ac:dyDescent="0.25">
      <c r="A91" s="516"/>
      <c r="B91" s="187" t="s">
        <v>790</v>
      </c>
      <c r="C91" s="188"/>
      <c r="D91" s="189" t="s">
        <v>791</v>
      </c>
      <c r="E91" s="336">
        <v>651722.94129384996</v>
      </c>
      <c r="F91" s="353">
        <v>118058.18000000001</v>
      </c>
      <c r="G91" s="352">
        <v>126295.8</v>
      </c>
      <c r="H91" s="305">
        <v>75966.450000000012</v>
      </c>
      <c r="I91" s="305">
        <v>45384.909999999989</v>
      </c>
      <c r="J91" s="305">
        <v>43719.99</v>
      </c>
      <c r="K91" s="305">
        <v>52981.89</v>
      </c>
      <c r="L91" s="305">
        <v>63172.640000000007</v>
      </c>
      <c r="M91" s="338">
        <v>42382.22</v>
      </c>
      <c r="N91" s="305">
        <v>0</v>
      </c>
      <c r="O91" s="305">
        <v>0</v>
      </c>
      <c r="P91" s="305">
        <v>0</v>
      </c>
      <c r="Q91" s="339">
        <v>0</v>
      </c>
      <c r="R91" s="190">
        <v>567962.07999999996</v>
      </c>
      <c r="S91" s="119">
        <v>0.87147780753649462</v>
      </c>
      <c r="T91" s="170"/>
      <c r="U91" s="108"/>
      <c r="V91" s="179"/>
      <c r="W91" s="109"/>
    </row>
    <row r="92" spans="1:23" ht="12.75" customHeight="1" x14ac:dyDescent="0.25">
      <c r="A92" s="516"/>
      <c r="B92" s="187" t="s">
        <v>792</v>
      </c>
      <c r="C92" s="188"/>
      <c r="D92" s="189" t="s">
        <v>793</v>
      </c>
      <c r="E92" s="336">
        <v>427723.99999999994</v>
      </c>
      <c r="F92" s="353">
        <v>0</v>
      </c>
      <c r="G92" s="352">
        <v>0</v>
      </c>
      <c r="H92" s="305">
        <v>0</v>
      </c>
      <c r="I92" s="305">
        <v>0</v>
      </c>
      <c r="J92" s="305">
        <v>158416.66999999995</v>
      </c>
      <c r="K92" s="305">
        <v>0</v>
      </c>
      <c r="L92" s="305">
        <v>158416.66999999995</v>
      </c>
      <c r="M92" s="305">
        <v>158416.66</v>
      </c>
      <c r="N92" s="305">
        <v>0</v>
      </c>
      <c r="O92" s="305">
        <v>0</v>
      </c>
      <c r="P92" s="305">
        <v>0</v>
      </c>
      <c r="Q92" s="339">
        <v>0</v>
      </c>
      <c r="R92" s="190">
        <v>475249.99999999988</v>
      </c>
      <c r="S92" s="119">
        <v>1.11111370884028</v>
      </c>
      <c r="T92" s="107"/>
      <c r="U92" s="108"/>
      <c r="V92" s="179"/>
      <c r="W92" s="109"/>
    </row>
    <row r="93" spans="1:23" ht="12.75" customHeight="1" x14ac:dyDescent="0.25">
      <c r="A93" s="516"/>
      <c r="B93" s="187" t="s">
        <v>794</v>
      </c>
      <c r="C93" s="188"/>
      <c r="D93" s="189" t="s">
        <v>934</v>
      </c>
      <c r="E93" s="336">
        <v>1237239.5192133335</v>
      </c>
      <c r="F93" s="353">
        <v>163386.14000000001</v>
      </c>
      <c r="G93" s="352">
        <v>32722.270000000008</v>
      </c>
      <c r="H93" s="305">
        <v>158998.56000000003</v>
      </c>
      <c r="I93" s="305">
        <v>72869.540000000023</v>
      </c>
      <c r="J93" s="305">
        <v>58926.170000000006</v>
      </c>
      <c r="K93" s="305">
        <v>73052.08</v>
      </c>
      <c r="L93" s="305">
        <v>55869.189999999995</v>
      </c>
      <c r="M93" s="305">
        <v>48734.12999999999</v>
      </c>
      <c r="N93" s="305">
        <v>0</v>
      </c>
      <c r="O93" s="305">
        <v>0</v>
      </c>
      <c r="P93" s="305">
        <v>0</v>
      </c>
      <c r="Q93" s="339">
        <v>0</v>
      </c>
      <c r="R93" s="190">
        <v>664558.08000000007</v>
      </c>
      <c r="S93" s="119">
        <v>0.53712969047621595</v>
      </c>
      <c r="T93" s="107"/>
      <c r="U93" s="108"/>
      <c r="V93" s="179"/>
      <c r="W93" s="109"/>
    </row>
    <row r="94" spans="1:23" ht="12.75" customHeight="1" x14ac:dyDescent="0.25">
      <c r="A94" s="516"/>
      <c r="B94" s="180" t="s">
        <v>795</v>
      </c>
      <c r="C94" s="520" t="s">
        <v>796</v>
      </c>
      <c r="D94" s="497"/>
      <c r="E94" s="300">
        <v>6022359.04</v>
      </c>
      <c r="F94" s="349">
        <v>288768.15999999997</v>
      </c>
      <c r="G94" s="350">
        <v>183513.56000000008</v>
      </c>
      <c r="H94" s="350">
        <v>561976.93999999983</v>
      </c>
      <c r="I94" s="350">
        <v>254658.85</v>
      </c>
      <c r="J94" s="350">
        <v>71781.999999999971</v>
      </c>
      <c r="K94" s="350">
        <v>203074.90999999997</v>
      </c>
      <c r="L94" s="350">
        <v>659606.4</v>
      </c>
      <c r="M94" s="350">
        <v>1155236.3499999999</v>
      </c>
      <c r="N94" s="350">
        <v>0</v>
      </c>
      <c r="O94" s="350">
        <v>0</v>
      </c>
      <c r="P94" s="350">
        <v>0</v>
      </c>
      <c r="Q94" s="351">
        <v>0</v>
      </c>
      <c r="R94" s="181">
        <v>3378617.17</v>
      </c>
      <c r="S94" s="153">
        <v>0.56101224579263875</v>
      </c>
      <c r="T94" s="107"/>
      <c r="U94" s="179">
        <v>-3.0559021979570389E-10</v>
      </c>
      <c r="V94" s="179"/>
      <c r="W94" s="109"/>
    </row>
    <row r="95" spans="1:23" ht="12.75" customHeight="1" x14ac:dyDescent="0.25">
      <c r="A95" s="516"/>
      <c r="B95" s="206" t="s">
        <v>797</v>
      </c>
      <c r="C95" s="188"/>
      <c r="D95" s="189" t="s">
        <v>798</v>
      </c>
      <c r="E95" s="336">
        <v>1561779.4</v>
      </c>
      <c r="F95" s="304">
        <v>220903.52</v>
      </c>
      <c r="G95" s="338">
        <v>166940.46000000008</v>
      </c>
      <c r="H95" s="305">
        <v>231164.93999999997</v>
      </c>
      <c r="I95" s="305">
        <v>134595.31</v>
      </c>
      <c r="J95" s="305">
        <v>59152.879999999983</v>
      </c>
      <c r="K95" s="305">
        <v>135509.87</v>
      </c>
      <c r="L95" s="305">
        <v>183107.54000000004</v>
      </c>
      <c r="M95" s="305">
        <v>154881.47999999998</v>
      </c>
      <c r="N95" s="305">
        <v>0</v>
      </c>
      <c r="O95" s="305">
        <v>0</v>
      </c>
      <c r="P95" s="305">
        <v>0</v>
      </c>
      <c r="Q95" s="339">
        <v>0</v>
      </c>
      <c r="R95" s="190">
        <v>1286256</v>
      </c>
      <c r="S95" s="119">
        <v>0.82358366360831758</v>
      </c>
      <c r="T95" s="107"/>
      <c r="U95" s="108"/>
      <c r="V95" s="179"/>
      <c r="W95" s="109"/>
    </row>
    <row r="96" spans="1:23" s="355" customFormat="1" ht="12.75" customHeight="1" x14ac:dyDescent="0.25">
      <c r="A96" s="516"/>
      <c r="B96" s="206" t="s">
        <v>799</v>
      </c>
      <c r="C96" s="188"/>
      <c r="D96" s="189" t="s">
        <v>800</v>
      </c>
      <c r="E96" s="348">
        <v>4121075.0299999993</v>
      </c>
      <c r="F96" s="304">
        <v>55099.26</v>
      </c>
      <c r="G96" s="338">
        <v>5087.93</v>
      </c>
      <c r="H96" s="305">
        <v>319326.82999999996</v>
      </c>
      <c r="I96" s="305">
        <v>105691.17000000001</v>
      </c>
      <c r="J96" s="305">
        <v>0</v>
      </c>
      <c r="K96" s="305">
        <v>68377.5</v>
      </c>
      <c r="L96" s="305">
        <v>463377.67</v>
      </c>
      <c r="M96" s="305">
        <v>973669.26</v>
      </c>
      <c r="N96" s="305">
        <v>0</v>
      </c>
      <c r="O96" s="305">
        <v>0</v>
      </c>
      <c r="P96" s="305">
        <v>0</v>
      </c>
      <c r="Q96" s="339">
        <v>0</v>
      </c>
      <c r="R96" s="190">
        <v>1990629.6199999999</v>
      </c>
      <c r="S96" s="119">
        <v>0.48303649060230774</v>
      </c>
      <c r="T96" s="108"/>
      <c r="U96" s="108"/>
      <c r="V96" s="179"/>
      <c r="W96" s="109"/>
    </row>
    <row r="97" spans="1:23" ht="12.75" customHeight="1" x14ac:dyDescent="0.25">
      <c r="A97" s="516"/>
      <c r="B97" s="206" t="s">
        <v>801</v>
      </c>
      <c r="C97" s="188"/>
      <c r="D97" s="189" t="s">
        <v>802</v>
      </c>
      <c r="E97" s="336">
        <v>132344.60999999999</v>
      </c>
      <c r="F97" s="304">
        <v>9619.15</v>
      </c>
      <c r="G97" s="338">
        <v>8338.94</v>
      </c>
      <c r="H97" s="305">
        <v>8338.94</v>
      </c>
      <c r="I97" s="305">
        <v>8338.94</v>
      </c>
      <c r="J97" s="305">
        <v>8338.94</v>
      </c>
      <c r="K97" s="305">
        <v>8755.8899999999976</v>
      </c>
      <c r="L97" s="305">
        <v>8831.01</v>
      </c>
      <c r="M97" s="305">
        <v>8470.43</v>
      </c>
      <c r="N97" s="305">
        <v>0</v>
      </c>
      <c r="O97" s="305">
        <v>0</v>
      </c>
      <c r="P97" s="305">
        <v>0</v>
      </c>
      <c r="Q97" s="339">
        <v>0</v>
      </c>
      <c r="R97" s="190">
        <v>69032.240000000005</v>
      </c>
      <c r="S97" s="119">
        <v>0.52160975804001397</v>
      </c>
      <c r="T97" s="107"/>
      <c r="U97" s="108"/>
      <c r="V97" s="179"/>
      <c r="W97" s="109"/>
    </row>
    <row r="98" spans="1:23" ht="12.75" customHeight="1" x14ac:dyDescent="0.25">
      <c r="A98" s="516"/>
      <c r="B98" s="206" t="s">
        <v>803</v>
      </c>
      <c r="C98" s="188"/>
      <c r="D98" s="189" t="s">
        <v>804</v>
      </c>
      <c r="E98" s="336">
        <v>162159.99999999997</v>
      </c>
      <c r="F98" s="304">
        <v>0</v>
      </c>
      <c r="G98" s="338">
        <v>0</v>
      </c>
      <c r="H98" s="305">
        <v>0</v>
      </c>
      <c r="I98" s="338">
        <v>0</v>
      </c>
      <c r="J98" s="305">
        <v>0</v>
      </c>
      <c r="K98" s="305">
        <v>0</v>
      </c>
      <c r="L98" s="305">
        <v>0</v>
      </c>
      <c r="M98" s="305">
        <v>13925</v>
      </c>
      <c r="N98" s="305">
        <v>0</v>
      </c>
      <c r="O98" s="305">
        <v>0</v>
      </c>
      <c r="P98" s="305">
        <v>0</v>
      </c>
      <c r="Q98" s="339">
        <v>0</v>
      </c>
      <c r="R98" s="190">
        <v>13925</v>
      </c>
      <c r="S98" s="119">
        <v>8.5871978293043924E-2</v>
      </c>
      <c r="T98" s="170"/>
      <c r="U98" s="108"/>
      <c r="V98" s="179"/>
      <c r="W98" s="109"/>
    </row>
    <row r="99" spans="1:23" ht="12.75" customHeight="1" x14ac:dyDescent="0.25">
      <c r="A99" s="516"/>
      <c r="B99" s="206" t="s">
        <v>805</v>
      </c>
      <c r="C99" s="188"/>
      <c r="D99" s="189" t="s">
        <v>806</v>
      </c>
      <c r="E99" s="336">
        <v>45000</v>
      </c>
      <c r="F99" s="304">
        <v>3146.2300000000009</v>
      </c>
      <c r="G99" s="338">
        <v>3146.2300000000009</v>
      </c>
      <c r="H99" s="305">
        <v>3146.2300000000009</v>
      </c>
      <c r="I99" s="338">
        <v>6033.43</v>
      </c>
      <c r="J99" s="305">
        <v>4290.1799999999994</v>
      </c>
      <c r="K99" s="305">
        <v>-9568.35</v>
      </c>
      <c r="L99" s="305">
        <v>4290.1799999999994</v>
      </c>
      <c r="M99" s="305">
        <v>4290.1799999999994</v>
      </c>
      <c r="N99" s="305">
        <v>0</v>
      </c>
      <c r="O99" s="305">
        <v>0</v>
      </c>
      <c r="P99" s="305">
        <v>0</v>
      </c>
      <c r="Q99" s="339">
        <v>0</v>
      </c>
      <c r="R99" s="190">
        <v>18774.310000000001</v>
      </c>
      <c r="S99" s="119">
        <v>0.4172068888888889</v>
      </c>
      <c r="T99" s="107"/>
      <c r="U99" s="108"/>
      <c r="V99" s="179"/>
      <c r="W99" s="109"/>
    </row>
    <row r="100" spans="1:23" ht="12.75" customHeight="1" x14ac:dyDescent="0.25">
      <c r="A100" s="516"/>
      <c r="B100" s="180" t="s">
        <v>807</v>
      </c>
      <c r="C100" s="520" t="s">
        <v>808</v>
      </c>
      <c r="D100" s="497"/>
      <c r="E100" s="300">
        <v>11832130.589138525</v>
      </c>
      <c r="F100" s="343">
        <v>554991.54</v>
      </c>
      <c r="G100" s="344">
        <v>498223.45</v>
      </c>
      <c r="H100" s="344">
        <v>616294.61999999988</v>
      </c>
      <c r="I100" s="344">
        <v>1232645.8500000001</v>
      </c>
      <c r="J100" s="344">
        <v>925790.18000000017</v>
      </c>
      <c r="K100" s="344">
        <v>893799.67999999993</v>
      </c>
      <c r="L100" s="344">
        <v>1072150.1599999999</v>
      </c>
      <c r="M100" s="344">
        <v>754527.24</v>
      </c>
      <c r="N100" s="344">
        <v>0</v>
      </c>
      <c r="O100" s="344">
        <v>0</v>
      </c>
      <c r="P100" s="344">
        <v>0</v>
      </c>
      <c r="Q100" s="345">
        <v>0</v>
      </c>
      <c r="R100" s="61">
        <v>6548422.7199999997</v>
      </c>
      <c r="S100" s="153">
        <v>0.55344408774622711</v>
      </c>
      <c r="T100" s="107"/>
      <c r="U100" s="179">
        <v>-6.1118043959140778E-10</v>
      </c>
      <c r="V100" s="179"/>
      <c r="W100" s="109"/>
    </row>
    <row r="101" spans="1:23" ht="12.75" customHeight="1" x14ac:dyDescent="0.25">
      <c r="A101" s="516"/>
      <c r="B101" s="130" t="s">
        <v>809</v>
      </c>
      <c r="C101" s="207"/>
      <c r="D101" s="208" t="s">
        <v>810</v>
      </c>
      <c r="E101" s="300">
        <v>324334.0835920914</v>
      </c>
      <c r="F101" s="343">
        <v>22509.82</v>
      </c>
      <c r="G101" s="344">
        <v>43819.199999999997</v>
      </c>
      <c r="H101" s="344">
        <v>15509.6</v>
      </c>
      <c r="I101" s="344">
        <v>-1890.3999999999999</v>
      </c>
      <c r="J101" s="344">
        <v>55539.409999999996</v>
      </c>
      <c r="K101" s="344">
        <v>31209.82</v>
      </c>
      <c r="L101" s="344">
        <v>30959.599999999999</v>
      </c>
      <c r="M101" s="344">
        <v>20609.599999999999</v>
      </c>
      <c r="N101" s="344">
        <v>0</v>
      </c>
      <c r="O101" s="344">
        <v>0</v>
      </c>
      <c r="P101" s="344">
        <v>0</v>
      </c>
      <c r="Q101" s="345">
        <v>0</v>
      </c>
      <c r="R101" s="60">
        <v>218266.65000000002</v>
      </c>
      <c r="S101" s="114">
        <v>0.67296858715135743</v>
      </c>
      <c r="T101" s="107"/>
      <c r="U101" s="179">
        <v>0</v>
      </c>
      <c r="V101" s="179"/>
      <c r="W101" s="109"/>
    </row>
    <row r="102" spans="1:23" ht="12.75" customHeight="1" x14ac:dyDescent="0.25">
      <c r="A102" s="516"/>
      <c r="B102" s="187" t="s">
        <v>811</v>
      </c>
      <c r="C102" s="188"/>
      <c r="D102" s="189" t="s">
        <v>812</v>
      </c>
      <c r="E102" s="336">
        <v>202543.36179604568</v>
      </c>
      <c r="F102" s="337">
        <v>14161.66</v>
      </c>
      <c r="G102" s="338">
        <v>41000</v>
      </c>
      <c r="H102" s="305">
        <v>14500</v>
      </c>
      <c r="I102" s="305">
        <v>-2900</v>
      </c>
      <c r="J102" s="305">
        <v>30000</v>
      </c>
      <c r="K102" s="305">
        <v>20000</v>
      </c>
      <c r="L102" s="305">
        <v>29950</v>
      </c>
      <c r="M102" s="305">
        <v>19600</v>
      </c>
      <c r="N102" s="305">
        <v>0</v>
      </c>
      <c r="O102" s="305">
        <v>0</v>
      </c>
      <c r="P102" s="305">
        <v>0</v>
      </c>
      <c r="Q102" s="339">
        <v>0</v>
      </c>
      <c r="R102" s="195">
        <v>166311.66</v>
      </c>
      <c r="S102" s="119">
        <v>0.82111632060037709</v>
      </c>
      <c r="T102" s="107"/>
      <c r="U102" s="179">
        <v>3.637978807091713E-12</v>
      </c>
      <c r="V102" s="179"/>
      <c r="W102" s="109"/>
    </row>
    <row r="103" spans="1:23" ht="12.75" customHeight="1" x14ac:dyDescent="0.25">
      <c r="A103" s="516"/>
      <c r="B103" s="187" t="s">
        <v>813</v>
      </c>
      <c r="C103" s="188"/>
      <c r="D103" s="189" t="s">
        <v>814</v>
      </c>
      <c r="E103" s="336">
        <v>38600.400000000001</v>
      </c>
      <c r="F103" s="337">
        <v>8348.1600000000017</v>
      </c>
      <c r="G103" s="338">
        <v>2819.2000000000003</v>
      </c>
      <c r="H103" s="305">
        <v>1009.6000000000001</v>
      </c>
      <c r="I103" s="305">
        <v>1009.6000000000001</v>
      </c>
      <c r="J103" s="305">
        <v>25539.409999999996</v>
      </c>
      <c r="K103" s="305">
        <v>11209.82</v>
      </c>
      <c r="L103" s="305">
        <v>0</v>
      </c>
      <c r="M103" s="305">
        <v>0</v>
      </c>
      <c r="N103" s="305">
        <v>0</v>
      </c>
      <c r="O103" s="305">
        <v>0</v>
      </c>
      <c r="P103" s="305">
        <v>0</v>
      </c>
      <c r="Q103" s="339">
        <v>0</v>
      </c>
      <c r="R103" s="195">
        <v>49935.79</v>
      </c>
      <c r="S103" s="119">
        <v>1.2936599102599973</v>
      </c>
      <c r="T103" s="107"/>
      <c r="U103" s="179">
        <v>4.5474735088646412E-12</v>
      </c>
      <c r="V103" s="179"/>
      <c r="W103" s="109"/>
    </row>
    <row r="104" spans="1:23" ht="12.75" customHeight="1" x14ac:dyDescent="0.25">
      <c r="A104" s="516"/>
      <c r="B104" s="187" t="s">
        <v>815</v>
      </c>
      <c r="C104" s="188"/>
      <c r="D104" s="189" t="s">
        <v>816</v>
      </c>
      <c r="E104" s="336">
        <v>35000</v>
      </c>
      <c r="F104" s="304">
        <v>0</v>
      </c>
      <c r="G104" s="305">
        <v>0</v>
      </c>
      <c r="H104" s="305">
        <v>0</v>
      </c>
      <c r="I104" s="305">
        <v>0</v>
      </c>
      <c r="J104" s="305">
        <v>0</v>
      </c>
      <c r="K104" s="305">
        <v>0</v>
      </c>
      <c r="L104" s="305">
        <v>1009.6000000000001</v>
      </c>
      <c r="M104" s="305">
        <v>1009.6000000000001</v>
      </c>
      <c r="N104" s="305">
        <v>0</v>
      </c>
      <c r="O104" s="305">
        <v>0</v>
      </c>
      <c r="P104" s="305">
        <v>0</v>
      </c>
      <c r="Q104" s="339">
        <v>0</v>
      </c>
      <c r="R104" s="195">
        <v>2019.2000000000003</v>
      </c>
      <c r="S104" s="119">
        <v>5.7691428571428581E-2</v>
      </c>
      <c r="T104" s="107"/>
      <c r="U104" s="179">
        <v>5.6843418860808015E-14</v>
      </c>
      <c r="V104" s="179"/>
      <c r="W104" s="109"/>
    </row>
    <row r="105" spans="1:23" ht="12.75" customHeight="1" x14ac:dyDescent="0.25">
      <c r="A105" s="516"/>
      <c r="B105" s="187" t="s">
        <v>967</v>
      </c>
      <c r="C105" s="188"/>
      <c r="D105" s="189" t="s">
        <v>968</v>
      </c>
      <c r="E105" s="336">
        <v>48190.321796045682</v>
      </c>
      <c r="F105" s="304">
        <v>0</v>
      </c>
      <c r="G105" s="305">
        <v>0</v>
      </c>
      <c r="H105" s="305">
        <v>0</v>
      </c>
      <c r="I105" s="305">
        <v>0</v>
      </c>
      <c r="J105" s="305">
        <v>0</v>
      </c>
      <c r="K105" s="305">
        <v>0</v>
      </c>
      <c r="L105" s="305">
        <v>0</v>
      </c>
      <c r="M105" s="305">
        <v>0</v>
      </c>
      <c r="N105" s="305">
        <v>0</v>
      </c>
      <c r="O105" s="305">
        <v>0</v>
      </c>
      <c r="P105" s="305">
        <v>0</v>
      </c>
      <c r="Q105" s="339">
        <v>0</v>
      </c>
      <c r="R105" s="195">
        <v>0</v>
      </c>
      <c r="S105" s="119">
        <v>0</v>
      </c>
      <c r="T105" s="107"/>
      <c r="U105" s="179"/>
      <c r="V105" s="179"/>
      <c r="W105" s="109"/>
    </row>
    <row r="106" spans="1:23" ht="12.75" customHeight="1" x14ac:dyDescent="0.25">
      <c r="A106" s="516"/>
      <c r="B106" s="130" t="s">
        <v>817</v>
      </c>
      <c r="C106" s="207"/>
      <c r="D106" s="208" t="s">
        <v>818</v>
      </c>
      <c r="E106" s="300">
        <v>3925183.0923546022</v>
      </c>
      <c r="F106" s="343">
        <v>366644.09</v>
      </c>
      <c r="G106" s="344">
        <v>282967.07</v>
      </c>
      <c r="H106" s="344">
        <v>190944.49999999997</v>
      </c>
      <c r="I106" s="344">
        <v>695732.79</v>
      </c>
      <c r="J106" s="344">
        <v>330639.70000000007</v>
      </c>
      <c r="K106" s="344">
        <v>147838.63</v>
      </c>
      <c r="L106" s="344">
        <v>279630.88</v>
      </c>
      <c r="M106" s="344">
        <v>250087</v>
      </c>
      <c r="N106" s="344">
        <v>0</v>
      </c>
      <c r="O106" s="344">
        <v>0</v>
      </c>
      <c r="P106" s="344">
        <v>0</v>
      </c>
      <c r="Q106" s="345">
        <v>0</v>
      </c>
      <c r="R106" s="196">
        <v>2544484.66</v>
      </c>
      <c r="S106" s="114">
        <v>0.64824610728505871</v>
      </c>
      <c r="T106" s="107"/>
      <c r="U106" s="179">
        <v>1.496118784416467E-10</v>
      </c>
      <c r="V106" s="179"/>
      <c r="W106" s="109"/>
    </row>
    <row r="107" spans="1:23" ht="12.75" customHeight="1" x14ac:dyDescent="0.25">
      <c r="A107" s="516"/>
      <c r="B107" s="187" t="s">
        <v>819</v>
      </c>
      <c r="C107" s="188"/>
      <c r="D107" s="189" t="s">
        <v>820</v>
      </c>
      <c r="E107" s="336">
        <v>3387121.2051647846</v>
      </c>
      <c r="F107" s="304">
        <v>344144.09</v>
      </c>
      <c r="G107" s="305">
        <v>99517.069999999992</v>
      </c>
      <c r="H107" s="305">
        <v>162864.49999999997</v>
      </c>
      <c r="I107" s="338">
        <v>185820.78999999998</v>
      </c>
      <c r="J107" s="338">
        <v>227539.70000000004</v>
      </c>
      <c r="K107" s="305">
        <v>101189.38</v>
      </c>
      <c r="L107" s="305">
        <v>152108</v>
      </c>
      <c r="M107" s="338">
        <v>131577</v>
      </c>
      <c r="N107" s="305">
        <v>0</v>
      </c>
      <c r="O107" s="305">
        <v>0</v>
      </c>
      <c r="P107" s="305">
        <v>0</v>
      </c>
      <c r="Q107" s="339">
        <v>0</v>
      </c>
      <c r="R107" s="195">
        <v>1404760.53</v>
      </c>
      <c r="S107" s="119">
        <v>0.41473583167262479</v>
      </c>
      <c r="T107" s="107"/>
      <c r="U107" s="179">
        <v>-2.5011104298755527E-11</v>
      </c>
      <c r="V107" s="179"/>
      <c r="W107" s="109"/>
    </row>
    <row r="108" spans="1:23" ht="12.75" customHeight="1" x14ac:dyDescent="0.25">
      <c r="A108" s="516"/>
      <c r="B108" s="187" t="s">
        <v>821</v>
      </c>
      <c r="C108" s="188"/>
      <c r="D108" s="189" t="s">
        <v>822</v>
      </c>
      <c r="E108" s="336">
        <v>460422.42451034143</v>
      </c>
      <c r="F108" s="304">
        <v>500</v>
      </c>
      <c r="G108" s="305">
        <v>183450</v>
      </c>
      <c r="H108" s="305">
        <v>28080</v>
      </c>
      <c r="I108" s="305">
        <v>4400</v>
      </c>
      <c r="J108" s="305">
        <v>1300</v>
      </c>
      <c r="K108" s="305">
        <v>46649.25</v>
      </c>
      <c r="L108" s="305">
        <v>127522.88</v>
      </c>
      <c r="M108" s="305">
        <v>118510</v>
      </c>
      <c r="N108" s="305">
        <v>0</v>
      </c>
      <c r="O108" s="305">
        <v>0</v>
      </c>
      <c r="P108" s="305">
        <v>0</v>
      </c>
      <c r="Q108" s="339">
        <v>0</v>
      </c>
      <c r="R108" s="195">
        <v>510412.13</v>
      </c>
      <c r="S108" s="119">
        <v>1.1085735681593323</v>
      </c>
      <c r="T108" s="107"/>
      <c r="U108" s="179">
        <v>0</v>
      </c>
      <c r="V108" s="179"/>
      <c r="W108" s="109"/>
    </row>
    <row r="109" spans="1:23" ht="12.75" customHeight="1" x14ac:dyDescent="0.25">
      <c r="A109" s="516"/>
      <c r="B109" s="187" t="s">
        <v>823</v>
      </c>
      <c r="C109" s="188"/>
      <c r="D109" s="189" t="s">
        <v>824</v>
      </c>
      <c r="E109" s="336">
        <v>77639.46267947607</v>
      </c>
      <c r="F109" s="304">
        <v>0</v>
      </c>
      <c r="G109" s="305">
        <v>0</v>
      </c>
      <c r="H109" s="305">
        <v>0</v>
      </c>
      <c r="I109" s="305">
        <v>3256.56</v>
      </c>
      <c r="J109" s="305">
        <v>3900</v>
      </c>
      <c r="K109" s="305">
        <v>0</v>
      </c>
      <c r="L109" s="305">
        <v>0</v>
      </c>
      <c r="M109" s="305">
        <v>0</v>
      </c>
      <c r="N109" s="305">
        <v>0</v>
      </c>
      <c r="O109" s="305">
        <v>0</v>
      </c>
      <c r="P109" s="305">
        <v>0</v>
      </c>
      <c r="Q109" s="339">
        <v>0</v>
      </c>
      <c r="R109" s="195">
        <v>7156.5599999999995</v>
      </c>
      <c r="S109" s="119">
        <v>9.2176835761278789E-2</v>
      </c>
      <c r="T109" s="107"/>
      <c r="U109" s="179">
        <v>-4.5474735088646412E-13</v>
      </c>
      <c r="V109" s="179"/>
      <c r="W109" s="109"/>
    </row>
    <row r="110" spans="1:23" ht="12.75" customHeight="1" x14ac:dyDescent="0.25">
      <c r="A110" s="516"/>
      <c r="B110" s="187" t="s">
        <v>825</v>
      </c>
      <c r="C110" s="188"/>
      <c r="D110" s="189" t="s">
        <v>826</v>
      </c>
      <c r="E110" s="336">
        <v>0</v>
      </c>
      <c r="F110" s="337">
        <v>22000</v>
      </c>
      <c r="G110" s="305">
        <v>0</v>
      </c>
      <c r="H110" s="305">
        <v>0</v>
      </c>
      <c r="I110" s="338">
        <v>502255.44</v>
      </c>
      <c r="J110" s="338">
        <v>97900</v>
      </c>
      <c r="K110" s="305">
        <v>0</v>
      </c>
      <c r="L110" s="305">
        <v>0</v>
      </c>
      <c r="M110" s="305">
        <v>0</v>
      </c>
      <c r="N110" s="305">
        <v>0</v>
      </c>
      <c r="O110" s="305">
        <v>0</v>
      </c>
      <c r="P110" s="305">
        <v>0</v>
      </c>
      <c r="Q110" s="339">
        <v>0</v>
      </c>
      <c r="R110" s="195">
        <v>622155.43999999994</v>
      </c>
      <c r="S110" s="119">
        <v>0</v>
      </c>
      <c r="T110" s="107"/>
      <c r="U110" s="179">
        <v>-8.7311491370201111E-11</v>
      </c>
      <c r="V110" s="179"/>
      <c r="W110" s="109"/>
    </row>
    <row r="111" spans="1:23" ht="12.75" customHeight="1" x14ac:dyDescent="0.25">
      <c r="A111" s="516"/>
      <c r="B111" s="130" t="s">
        <v>827</v>
      </c>
      <c r="C111" s="207"/>
      <c r="D111" s="208" t="s">
        <v>828</v>
      </c>
      <c r="E111" s="300">
        <v>5848318.4131918307</v>
      </c>
      <c r="F111" s="343">
        <v>165837.62999999998</v>
      </c>
      <c r="G111" s="344">
        <v>171437.18</v>
      </c>
      <c r="H111" s="344">
        <v>409840.51999999996</v>
      </c>
      <c r="I111" s="344">
        <v>538803.46000000008</v>
      </c>
      <c r="J111" s="344">
        <v>539611.07000000007</v>
      </c>
      <c r="K111" s="344">
        <v>714751.23</v>
      </c>
      <c r="L111" s="344">
        <v>761559.67999999993</v>
      </c>
      <c r="M111" s="344">
        <v>381776.64000000001</v>
      </c>
      <c r="N111" s="344">
        <v>0</v>
      </c>
      <c r="O111" s="344">
        <v>0</v>
      </c>
      <c r="P111" s="344">
        <v>0</v>
      </c>
      <c r="Q111" s="345">
        <v>0</v>
      </c>
      <c r="R111" s="209">
        <v>3683617.4099999997</v>
      </c>
      <c r="S111" s="114">
        <v>0.629859243246914</v>
      </c>
      <c r="T111" s="107"/>
      <c r="U111" s="179">
        <v>0</v>
      </c>
      <c r="V111" s="179"/>
      <c r="W111" s="109"/>
    </row>
    <row r="112" spans="1:23" ht="12.75" customHeight="1" x14ac:dyDescent="0.25">
      <c r="A112" s="516"/>
      <c r="B112" s="187" t="s">
        <v>829</v>
      </c>
      <c r="C112" s="188"/>
      <c r="D112" s="189" t="s">
        <v>830</v>
      </c>
      <c r="E112" s="336">
        <v>519252.57142857142</v>
      </c>
      <c r="F112" s="304">
        <v>26125</v>
      </c>
      <c r="G112" s="305">
        <v>0</v>
      </c>
      <c r="H112" s="305">
        <v>17900</v>
      </c>
      <c r="I112" s="305">
        <v>13660</v>
      </c>
      <c r="J112" s="305">
        <v>19580</v>
      </c>
      <c r="K112" s="338">
        <v>0</v>
      </c>
      <c r="L112" s="305">
        <v>109415.00000000001</v>
      </c>
      <c r="M112" s="305">
        <v>104635.00000000001</v>
      </c>
      <c r="N112" s="305">
        <v>0</v>
      </c>
      <c r="O112" s="305">
        <v>0</v>
      </c>
      <c r="P112" s="305">
        <v>0</v>
      </c>
      <c r="Q112" s="339">
        <v>0</v>
      </c>
      <c r="R112" s="195">
        <v>291315</v>
      </c>
      <c r="S112" s="119">
        <v>0.56102755389064718</v>
      </c>
      <c r="T112" s="107"/>
      <c r="U112" s="179">
        <v>-2.9103830456733704E-11</v>
      </c>
      <c r="V112" s="179"/>
      <c r="W112" s="109"/>
    </row>
    <row r="113" spans="1:23" ht="12.75" customHeight="1" x14ac:dyDescent="0.25">
      <c r="A113" s="516"/>
      <c r="B113" s="187" t="s">
        <v>831</v>
      </c>
      <c r="C113" s="188"/>
      <c r="D113" s="189" t="s">
        <v>832</v>
      </c>
      <c r="E113" s="336">
        <v>399121.76</v>
      </c>
      <c r="F113" s="304">
        <v>27347.1</v>
      </c>
      <c r="G113" s="305">
        <v>9781.82</v>
      </c>
      <c r="H113" s="305">
        <v>38940.92</v>
      </c>
      <c r="I113" s="305">
        <v>33263.960000000006</v>
      </c>
      <c r="J113" s="305">
        <v>34492.36</v>
      </c>
      <c r="K113" s="305">
        <v>57202.3</v>
      </c>
      <c r="L113" s="305">
        <v>46122.960000000006</v>
      </c>
      <c r="M113" s="305">
        <v>22008.3</v>
      </c>
      <c r="N113" s="305">
        <v>0</v>
      </c>
      <c r="O113" s="305">
        <v>0</v>
      </c>
      <c r="P113" s="305">
        <v>0</v>
      </c>
      <c r="Q113" s="339">
        <v>0</v>
      </c>
      <c r="R113" s="195">
        <v>269159.72000000003</v>
      </c>
      <c r="S113" s="119">
        <v>0.67437996865918814</v>
      </c>
      <c r="T113" s="107"/>
      <c r="U113" s="179">
        <v>2.0463630789890885E-11</v>
      </c>
      <c r="V113" s="179"/>
      <c r="W113" s="356"/>
    </row>
    <row r="114" spans="1:23" ht="12.75" customHeight="1" x14ac:dyDescent="0.25">
      <c r="A114" s="516"/>
      <c r="B114" s="187" t="s">
        <v>833</v>
      </c>
      <c r="C114" s="188"/>
      <c r="D114" s="189" t="s">
        <v>834</v>
      </c>
      <c r="E114" s="336">
        <v>858950.96850000008</v>
      </c>
      <c r="F114" s="304">
        <v>18636.02</v>
      </c>
      <c r="G114" s="305">
        <v>27186.269999999997</v>
      </c>
      <c r="H114" s="305">
        <v>23909.810000000005</v>
      </c>
      <c r="I114" s="305">
        <v>47300.97</v>
      </c>
      <c r="J114" s="305">
        <v>72375.8</v>
      </c>
      <c r="K114" s="305">
        <v>71044.34</v>
      </c>
      <c r="L114" s="305">
        <v>57154.229999999996</v>
      </c>
      <c r="M114" s="338">
        <v>10536.83</v>
      </c>
      <c r="N114" s="305">
        <v>0</v>
      </c>
      <c r="O114" s="305">
        <v>0</v>
      </c>
      <c r="P114" s="305">
        <v>0</v>
      </c>
      <c r="Q114" s="339">
        <v>0</v>
      </c>
      <c r="R114" s="195">
        <v>328144.27</v>
      </c>
      <c r="S114" s="119">
        <v>0.3820291053085878</v>
      </c>
      <c r="T114" s="107"/>
      <c r="U114" s="179">
        <v>-1.5688783605583012E-11</v>
      </c>
      <c r="V114" s="179"/>
      <c r="W114" s="109"/>
    </row>
    <row r="115" spans="1:23" ht="12.75" customHeight="1" x14ac:dyDescent="0.25">
      <c r="A115" s="516"/>
      <c r="B115" s="187" t="s">
        <v>835</v>
      </c>
      <c r="C115" s="188"/>
      <c r="D115" s="189" t="s">
        <v>836</v>
      </c>
      <c r="E115" s="336">
        <v>2051048.7852756784</v>
      </c>
      <c r="F115" s="304">
        <v>8577.0099999999984</v>
      </c>
      <c r="G115" s="305">
        <v>23930.400000000001</v>
      </c>
      <c r="H115" s="305">
        <v>214732.59999999998</v>
      </c>
      <c r="I115" s="305">
        <v>227889.82000000007</v>
      </c>
      <c r="J115" s="305">
        <v>248690.44</v>
      </c>
      <c r="K115" s="305">
        <v>264110.03000000003</v>
      </c>
      <c r="L115" s="305">
        <v>252718.50000000003</v>
      </c>
      <c r="M115" s="305">
        <v>8958.6200000000008</v>
      </c>
      <c r="N115" s="305">
        <v>0</v>
      </c>
      <c r="O115" s="305">
        <v>0</v>
      </c>
      <c r="P115" s="305">
        <v>0</v>
      </c>
      <c r="Q115" s="339">
        <v>0</v>
      </c>
      <c r="R115" s="195">
        <v>1249607.4200000002</v>
      </c>
      <c r="S115" s="119">
        <v>0.60925289977051533</v>
      </c>
      <c r="T115" s="107"/>
      <c r="U115" s="179">
        <v>8.5265128291212022E-12</v>
      </c>
      <c r="V115" s="179"/>
      <c r="W115" s="109"/>
    </row>
    <row r="116" spans="1:23" ht="12.75" customHeight="1" x14ac:dyDescent="0.25">
      <c r="A116" s="516"/>
      <c r="B116" s="187" t="s">
        <v>837</v>
      </c>
      <c r="C116" s="188"/>
      <c r="D116" s="189" t="s">
        <v>838</v>
      </c>
      <c r="E116" s="336">
        <v>550000</v>
      </c>
      <c r="F116" s="304">
        <v>44700</v>
      </c>
      <c r="G116" s="305">
        <v>57400</v>
      </c>
      <c r="H116" s="305">
        <v>28650</v>
      </c>
      <c r="I116" s="305">
        <v>53650</v>
      </c>
      <c r="J116" s="305">
        <v>25500</v>
      </c>
      <c r="K116" s="305">
        <v>81000</v>
      </c>
      <c r="L116" s="305">
        <v>53950</v>
      </c>
      <c r="M116" s="305">
        <v>53900</v>
      </c>
      <c r="N116" s="305">
        <v>0</v>
      </c>
      <c r="O116" s="305">
        <v>0</v>
      </c>
      <c r="P116" s="305">
        <v>0</v>
      </c>
      <c r="Q116" s="339">
        <v>0</v>
      </c>
      <c r="R116" s="195">
        <v>398750</v>
      </c>
      <c r="S116" s="119">
        <v>0.72499999999999998</v>
      </c>
      <c r="T116" s="107"/>
      <c r="U116" s="179">
        <v>0</v>
      </c>
      <c r="V116" s="179"/>
      <c r="W116" s="109"/>
    </row>
    <row r="117" spans="1:23" ht="12.75" customHeight="1" x14ac:dyDescent="0.25">
      <c r="A117" s="516"/>
      <c r="B117" s="187" t="s">
        <v>839</v>
      </c>
      <c r="C117" s="188"/>
      <c r="D117" s="189" t="s">
        <v>840</v>
      </c>
      <c r="E117" s="336">
        <v>436612.74358974362</v>
      </c>
      <c r="F117" s="304">
        <v>14412.82</v>
      </c>
      <c r="G117" s="305">
        <v>37586.880000000005</v>
      </c>
      <c r="H117" s="305">
        <v>30412.379999999997</v>
      </c>
      <c r="I117" s="305">
        <v>32581.740000000005</v>
      </c>
      <c r="J117" s="305">
        <v>16377</v>
      </c>
      <c r="K117" s="305">
        <v>43016.58000000006</v>
      </c>
      <c r="L117" s="305">
        <v>58280.33</v>
      </c>
      <c r="M117" s="305">
        <v>60495.23000000001</v>
      </c>
      <c r="N117" s="305">
        <v>0</v>
      </c>
      <c r="O117" s="305">
        <v>0</v>
      </c>
      <c r="P117" s="305">
        <v>0</v>
      </c>
      <c r="Q117" s="339">
        <v>0</v>
      </c>
      <c r="R117" s="210">
        <v>293162.96000000008</v>
      </c>
      <c r="S117" s="119">
        <v>0.67144847305571576</v>
      </c>
      <c r="T117" s="107"/>
      <c r="U117" s="179">
        <v>2.9103830456733704E-11</v>
      </c>
      <c r="V117" s="179"/>
      <c r="W117" s="109"/>
    </row>
    <row r="118" spans="1:23" ht="12.75" customHeight="1" x14ac:dyDescent="0.25">
      <c r="A118" s="516"/>
      <c r="B118" s="187" t="s">
        <v>841</v>
      </c>
      <c r="C118" s="188"/>
      <c r="D118" s="189" t="s">
        <v>842</v>
      </c>
      <c r="E118" s="336">
        <v>1014403.1900316398</v>
      </c>
      <c r="F118" s="304">
        <v>26039.68</v>
      </c>
      <c r="G118" s="305">
        <v>12880.999999999996</v>
      </c>
      <c r="H118" s="305">
        <v>52623.999999999985</v>
      </c>
      <c r="I118" s="305">
        <v>127786.16000000002</v>
      </c>
      <c r="J118" s="305">
        <v>119924.66000000003</v>
      </c>
      <c r="K118" s="305">
        <v>185312.16999999995</v>
      </c>
      <c r="L118" s="305">
        <v>183918.65999999997</v>
      </c>
      <c r="M118" s="305">
        <v>121242.66000000003</v>
      </c>
      <c r="N118" s="305">
        <v>0</v>
      </c>
      <c r="O118" s="305">
        <v>0</v>
      </c>
      <c r="P118" s="305">
        <v>0</v>
      </c>
      <c r="Q118" s="339">
        <v>0</v>
      </c>
      <c r="R118" s="210">
        <v>829728.98999999987</v>
      </c>
      <c r="S118" s="119">
        <v>0.81794793052072345</v>
      </c>
      <c r="T118" s="107"/>
      <c r="U118" s="179">
        <v>-6.5483618527650833E-11</v>
      </c>
      <c r="V118" s="179"/>
      <c r="W118" s="109"/>
    </row>
    <row r="119" spans="1:23" ht="12.75" customHeight="1" x14ac:dyDescent="0.25">
      <c r="A119" s="516"/>
      <c r="B119" s="187" t="s">
        <v>843</v>
      </c>
      <c r="C119" s="188"/>
      <c r="D119" s="189" t="s">
        <v>844</v>
      </c>
      <c r="E119" s="336">
        <v>18928.394366197183</v>
      </c>
      <c r="F119" s="304">
        <v>0</v>
      </c>
      <c r="G119" s="305">
        <v>2670.81</v>
      </c>
      <c r="H119" s="305">
        <v>2670.81</v>
      </c>
      <c r="I119" s="305">
        <v>2670.81</v>
      </c>
      <c r="J119" s="305">
        <v>2670.81</v>
      </c>
      <c r="K119" s="338">
        <v>13065.809999999998</v>
      </c>
      <c r="L119" s="305">
        <v>0</v>
      </c>
      <c r="M119" s="305">
        <v>0</v>
      </c>
      <c r="N119" s="305">
        <v>0</v>
      </c>
      <c r="O119" s="305">
        <v>0</v>
      </c>
      <c r="P119" s="305">
        <v>0</v>
      </c>
      <c r="Q119" s="339">
        <v>0</v>
      </c>
      <c r="R119" s="210">
        <v>23749.049999999996</v>
      </c>
      <c r="S119" s="119">
        <v>1.254678529015206</v>
      </c>
      <c r="T119" s="107"/>
      <c r="U119" s="179">
        <v>-1.3642420526593924E-12</v>
      </c>
      <c r="V119" s="179"/>
      <c r="W119" s="109"/>
    </row>
    <row r="120" spans="1:23" ht="12.75" customHeight="1" x14ac:dyDescent="0.25">
      <c r="A120" s="516"/>
      <c r="B120" s="130" t="s">
        <v>969</v>
      </c>
      <c r="C120" s="207"/>
      <c r="D120" s="208" t="s">
        <v>970</v>
      </c>
      <c r="E120" s="300">
        <v>1734295</v>
      </c>
      <c r="F120" s="343">
        <v>0</v>
      </c>
      <c r="G120" s="344">
        <v>0</v>
      </c>
      <c r="H120" s="344">
        <v>0</v>
      </c>
      <c r="I120" s="344">
        <v>0</v>
      </c>
      <c r="J120" s="344">
        <v>0</v>
      </c>
      <c r="K120" s="344">
        <v>0</v>
      </c>
      <c r="L120" s="344">
        <v>0</v>
      </c>
      <c r="M120" s="344">
        <v>102054</v>
      </c>
      <c r="N120" s="344">
        <v>0</v>
      </c>
      <c r="O120" s="344">
        <v>0</v>
      </c>
      <c r="P120" s="344">
        <v>0</v>
      </c>
      <c r="Q120" s="345">
        <v>0</v>
      </c>
      <c r="R120" s="209">
        <v>102054</v>
      </c>
      <c r="S120" s="114">
        <v>5.8844660222165203E-2</v>
      </c>
      <c r="T120" s="107"/>
      <c r="U120" s="179"/>
      <c r="V120" s="179"/>
      <c r="W120" s="109"/>
    </row>
    <row r="121" spans="1:23" ht="12.75" customHeight="1" x14ac:dyDescent="0.25">
      <c r="A121" s="516"/>
      <c r="B121" s="187" t="s">
        <v>971</v>
      </c>
      <c r="C121" s="357"/>
      <c r="D121" s="358" t="s">
        <v>972</v>
      </c>
      <c r="E121" s="336">
        <v>1317687</v>
      </c>
      <c r="F121" s="304">
        <v>0</v>
      </c>
      <c r="G121" s="305">
        <v>0</v>
      </c>
      <c r="H121" s="305">
        <v>0</v>
      </c>
      <c r="I121" s="305">
        <v>0</v>
      </c>
      <c r="J121" s="305">
        <v>0</v>
      </c>
      <c r="K121" s="338">
        <v>0</v>
      </c>
      <c r="L121" s="305">
        <v>0</v>
      </c>
      <c r="M121" s="305">
        <v>102054</v>
      </c>
      <c r="N121" s="305">
        <v>0</v>
      </c>
      <c r="O121" s="305">
        <v>0</v>
      </c>
      <c r="P121" s="305">
        <v>0</v>
      </c>
      <c r="Q121" s="339">
        <v>0</v>
      </c>
      <c r="R121" s="195">
        <v>102054</v>
      </c>
      <c r="S121" s="119">
        <v>7.7449348745187593E-2</v>
      </c>
      <c r="T121" s="107"/>
      <c r="U121" s="179"/>
      <c r="V121" s="179"/>
      <c r="W121" s="109"/>
    </row>
    <row r="122" spans="1:23" ht="12.75" customHeight="1" x14ac:dyDescent="0.25">
      <c r="A122" s="516"/>
      <c r="B122" s="187" t="s">
        <v>973</v>
      </c>
      <c r="C122" s="357"/>
      <c r="D122" s="358" t="s">
        <v>974</v>
      </c>
      <c r="E122" s="336">
        <v>111128</v>
      </c>
      <c r="F122" s="304">
        <v>0</v>
      </c>
      <c r="G122" s="305">
        <v>0</v>
      </c>
      <c r="H122" s="305">
        <v>0</v>
      </c>
      <c r="I122" s="305">
        <v>0</v>
      </c>
      <c r="J122" s="305">
        <v>0</v>
      </c>
      <c r="K122" s="338">
        <v>0</v>
      </c>
      <c r="L122" s="305">
        <v>0</v>
      </c>
      <c r="M122" s="305">
        <v>0</v>
      </c>
      <c r="N122" s="305">
        <v>0</v>
      </c>
      <c r="O122" s="305">
        <v>0</v>
      </c>
      <c r="P122" s="305">
        <v>0</v>
      </c>
      <c r="Q122" s="339">
        <v>0</v>
      </c>
      <c r="R122" s="195">
        <v>0</v>
      </c>
      <c r="S122" s="119">
        <v>0</v>
      </c>
      <c r="T122" s="107"/>
      <c r="U122" s="179"/>
      <c r="V122" s="179"/>
      <c r="W122" s="109"/>
    </row>
    <row r="123" spans="1:23" ht="12.75" customHeight="1" x14ac:dyDescent="0.25">
      <c r="A123" s="516"/>
      <c r="B123" s="187" t="s">
        <v>975</v>
      </c>
      <c r="C123" s="357"/>
      <c r="D123" s="358" t="s">
        <v>976</v>
      </c>
      <c r="E123" s="336">
        <v>96000</v>
      </c>
      <c r="F123" s="304">
        <v>0</v>
      </c>
      <c r="G123" s="305">
        <v>0</v>
      </c>
      <c r="H123" s="305">
        <v>0</v>
      </c>
      <c r="I123" s="305">
        <v>0</v>
      </c>
      <c r="J123" s="305">
        <v>0</v>
      </c>
      <c r="K123" s="338">
        <v>0</v>
      </c>
      <c r="L123" s="305">
        <v>0</v>
      </c>
      <c r="M123" s="305">
        <v>0</v>
      </c>
      <c r="N123" s="305">
        <v>0</v>
      </c>
      <c r="O123" s="305">
        <v>0</v>
      </c>
      <c r="P123" s="305">
        <v>0</v>
      </c>
      <c r="Q123" s="339">
        <v>0</v>
      </c>
      <c r="R123" s="195">
        <v>0</v>
      </c>
      <c r="S123" s="119">
        <v>0</v>
      </c>
      <c r="T123" s="107"/>
      <c r="U123" s="179"/>
      <c r="V123" s="179"/>
      <c r="W123" s="109"/>
    </row>
    <row r="124" spans="1:23" ht="12.75" customHeight="1" x14ac:dyDescent="0.25">
      <c r="A124" s="516"/>
      <c r="B124" s="187" t="s">
        <v>977</v>
      </c>
      <c r="C124" s="357"/>
      <c r="D124" s="358" t="s">
        <v>978</v>
      </c>
      <c r="E124" s="336">
        <v>54480</v>
      </c>
      <c r="F124" s="304">
        <v>0</v>
      </c>
      <c r="G124" s="305">
        <v>0</v>
      </c>
      <c r="H124" s="305">
        <v>0</v>
      </c>
      <c r="I124" s="305">
        <v>0</v>
      </c>
      <c r="J124" s="305">
        <v>0</v>
      </c>
      <c r="K124" s="338">
        <v>0</v>
      </c>
      <c r="L124" s="305">
        <v>0</v>
      </c>
      <c r="M124" s="305">
        <v>0</v>
      </c>
      <c r="N124" s="305">
        <v>0</v>
      </c>
      <c r="O124" s="305">
        <v>0</v>
      </c>
      <c r="P124" s="305">
        <v>0</v>
      </c>
      <c r="Q124" s="339">
        <v>0</v>
      </c>
      <c r="R124" s="195">
        <v>0</v>
      </c>
      <c r="S124" s="119">
        <v>0</v>
      </c>
      <c r="T124" s="107"/>
      <c r="U124" s="179"/>
      <c r="V124" s="179"/>
      <c r="W124" s="109"/>
    </row>
    <row r="125" spans="1:23" ht="12.75" customHeight="1" x14ac:dyDescent="0.25">
      <c r="A125" s="516"/>
      <c r="B125" s="187" t="s">
        <v>979</v>
      </c>
      <c r="C125" s="357"/>
      <c r="D125" s="358" t="s">
        <v>980</v>
      </c>
      <c r="E125" s="336">
        <v>70000</v>
      </c>
      <c r="F125" s="304">
        <v>0</v>
      </c>
      <c r="G125" s="305">
        <v>0</v>
      </c>
      <c r="H125" s="305">
        <v>0</v>
      </c>
      <c r="I125" s="305">
        <v>0</v>
      </c>
      <c r="J125" s="305">
        <v>0</v>
      </c>
      <c r="K125" s="338">
        <v>0</v>
      </c>
      <c r="L125" s="305">
        <v>0</v>
      </c>
      <c r="M125" s="305">
        <v>0</v>
      </c>
      <c r="N125" s="305">
        <v>0</v>
      </c>
      <c r="O125" s="305">
        <v>0</v>
      </c>
      <c r="P125" s="305">
        <v>0</v>
      </c>
      <c r="Q125" s="339">
        <v>0</v>
      </c>
      <c r="R125" s="195">
        <v>0</v>
      </c>
      <c r="S125" s="119">
        <v>0</v>
      </c>
      <c r="T125" s="107"/>
      <c r="U125" s="179"/>
      <c r="V125" s="179"/>
      <c r="W125" s="109"/>
    </row>
    <row r="126" spans="1:23" ht="12.75" customHeight="1" x14ac:dyDescent="0.25">
      <c r="A126" s="516"/>
      <c r="B126" s="187" t="s">
        <v>981</v>
      </c>
      <c r="C126" s="357"/>
      <c r="D126" s="358" t="s">
        <v>982</v>
      </c>
      <c r="E126" s="336">
        <v>20000</v>
      </c>
      <c r="F126" s="304">
        <v>0</v>
      </c>
      <c r="G126" s="305">
        <v>0</v>
      </c>
      <c r="H126" s="305">
        <v>0</v>
      </c>
      <c r="I126" s="305">
        <v>0</v>
      </c>
      <c r="J126" s="305">
        <v>0</v>
      </c>
      <c r="K126" s="338">
        <v>0</v>
      </c>
      <c r="L126" s="305">
        <v>0</v>
      </c>
      <c r="M126" s="305">
        <v>0</v>
      </c>
      <c r="N126" s="305">
        <v>0</v>
      </c>
      <c r="O126" s="305">
        <v>0</v>
      </c>
      <c r="P126" s="305">
        <v>0</v>
      </c>
      <c r="Q126" s="339">
        <v>0</v>
      </c>
      <c r="R126" s="195">
        <v>0</v>
      </c>
      <c r="S126" s="119">
        <v>0</v>
      </c>
      <c r="T126" s="107"/>
      <c r="U126" s="179"/>
      <c r="V126" s="179"/>
      <c r="W126" s="109"/>
    </row>
    <row r="127" spans="1:23" ht="12.75" customHeight="1" x14ac:dyDescent="0.25">
      <c r="A127" s="516"/>
      <c r="B127" s="187" t="s">
        <v>983</v>
      </c>
      <c r="C127" s="357"/>
      <c r="D127" s="358" t="s">
        <v>984</v>
      </c>
      <c r="E127" s="336">
        <v>35000</v>
      </c>
      <c r="F127" s="304">
        <v>0</v>
      </c>
      <c r="G127" s="305">
        <v>0</v>
      </c>
      <c r="H127" s="305">
        <v>0</v>
      </c>
      <c r="I127" s="305">
        <v>0</v>
      </c>
      <c r="J127" s="305">
        <v>0</v>
      </c>
      <c r="K127" s="338">
        <v>0</v>
      </c>
      <c r="L127" s="305">
        <v>0</v>
      </c>
      <c r="M127" s="305">
        <v>0</v>
      </c>
      <c r="N127" s="305">
        <v>0</v>
      </c>
      <c r="O127" s="305">
        <v>0</v>
      </c>
      <c r="P127" s="305">
        <v>0</v>
      </c>
      <c r="Q127" s="339">
        <v>0</v>
      </c>
      <c r="R127" s="195">
        <v>0</v>
      </c>
      <c r="S127" s="119">
        <v>0</v>
      </c>
      <c r="T127" s="107"/>
      <c r="U127" s="179"/>
      <c r="V127" s="179"/>
      <c r="W127" s="109"/>
    </row>
    <row r="128" spans="1:23" ht="12.75" customHeight="1" x14ac:dyDescent="0.25">
      <c r="A128" s="516"/>
      <c r="B128" s="187" t="s">
        <v>985</v>
      </c>
      <c r="C128" s="357"/>
      <c r="D128" s="358" t="s">
        <v>986</v>
      </c>
      <c r="E128" s="336">
        <v>10000</v>
      </c>
      <c r="F128" s="304">
        <v>0</v>
      </c>
      <c r="G128" s="305">
        <v>0</v>
      </c>
      <c r="H128" s="305">
        <v>0</v>
      </c>
      <c r="I128" s="305">
        <v>0</v>
      </c>
      <c r="J128" s="305">
        <v>0</v>
      </c>
      <c r="K128" s="338">
        <v>0</v>
      </c>
      <c r="L128" s="305">
        <v>0</v>
      </c>
      <c r="M128" s="305">
        <v>0</v>
      </c>
      <c r="N128" s="305">
        <v>0</v>
      </c>
      <c r="O128" s="305">
        <v>0</v>
      </c>
      <c r="P128" s="305">
        <v>0</v>
      </c>
      <c r="Q128" s="339">
        <v>0</v>
      </c>
      <c r="R128" s="195">
        <v>0</v>
      </c>
      <c r="S128" s="119">
        <v>0</v>
      </c>
      <c r="T128" s="107"/>
      <c r="U128" s="179"/>
      <c r="V128" s="179"/>
      <c r="W128" s="109"/>
    </row>
    <row r="129" spans="1:23" ht="12.75" customHeight="1" x14ac:dyDescent="0.25">
      <c r="A129" s="516"/>
      <c r="B129" s="187" t="s">
        <v>987</v>
      </c>
      <c r="C129" s="357"/>
      <c r="D129" s="358" t="s">
        <v>988</v>
      </c>
      <c r="E129" s="336">
        <v>20000</v>
      </c>
      <c r="F129" s="304">
        <v>0</v>
      </c>
      <c r="G129" s="305">
        <v>0</v>
      </c>
      <c r="H129" s="305">
        <v>0</v>
      </c>
      <c r="I129" s="305">
        <v>0</v>
      </c>
      <c r="J129" s="305">
        <v>0</v>
      </c>
      <c r="K129" s="338">
        <v>0</v>
      </c>
      <c r="L129" s="305">
        <v>0</v>
      </c>
      <c r="M129" s="305">
        <v>0</v>
      </c>
      <c r="N129" s="305">
        <v>0</v>
      </c>
      <c r="O129" s="305">
        <v>0</v>
      </c>
      <c r="P129" s="305">
        <v>0</v>
      </c>
      <c r="Q129" s="339">
        <v>0</v>
      </c>
      <c r="R129" s="195">
        <v>0</v>
      </c>
      <c r="S129" s="119">
        <v>0</v>
      </c>
      <c r="T129" s="107"/>
      <c r="U129" s="179"/>
      <c r="V129" s="179"/>
      <c r="W129" s="109"/>
    </row>
    <row r="130" spans="1:23" ht="12.75" customHeight="1" x14ac:dyDescent="0.25">
      <c r="A130" s="516"/>
      <c r="B130" s="130" t="s">
        <v>845</v>
      </c>
      <c r="C130" s="207"/>
      <c r="D130" s="208" t="s">
        <v>846</v>
      </c>
      <c r="E130" s="300">
        <v>1556140.64068</v>
      </c>
      <c r="F130" s="343">
        <v>28222.029999999995</v>
      </c>
      <c r="G130" s="344">
        <v>58051</v>
      </c>
      <c r="H130" s="344">
        <v>63912.13</v>
      </c>
      <c r="I130" s="344">
        <v>74135.48</v>
      </c>
      <c r="J130" s="344">
        <v>106843.98999999998</v>
      </c>
      <c r="K130" s="344">
        <v>201703.71999999994</v>
      </c>
      <c r="L130" s="344">
        <v>182552.81999999998</v>
      </c>
      <c r="M130" s="344">
        <v>155552.46</v>
      </c>
      <c r="N130" s="344">
        <v>0</v>
      </c>
      <c r="O130" s="344">
        <v>0</v>
      </c>
      <c r="P130" s="344">
        <v>0</v>
      </c>
      <c r="Q130" s="345">
        <v>0</v>
      </c>
      <c r="R130" s="196">
        <v>870973.62999999989</v>
      </c>
      <c r="S130" s="114">
        <v>0.55970110106462045</v>
      </c>
      <c r="T130" s="107"/>
      <c r="U130" s="179">
        <v>-2.6193447411060333E-10</v>
      </c>
      <c r="V130" s="179"/>
      <c r="W130" s="109"/>
    </row>
    <row r="131" spans="1:23" ht="12.75" customHeight="1" x14ac:dyDescent="0.25">
      <c r="A131" s="516"/>
      <c r="B131" s="187" t="s">
        <v>847</v>
      </c>
      <c r="C131" s="188"/>
      <c r="D131" s="189" t="s">
        <v>848</v>
      </c>
      <c r="E131" s="336">
        <v>1369812.64068</v>
      </c>
      <c r="F131" s="304">
        <v>24426.029999999995</v>
      </c>
      <c r="G131" s="305">
        <v>48000</v>
      </c>
      <c r="H131" s="305">
        <v>62717.13</v>
      </c>
      <c r="I131" s="305">
        <v>74135.48</v>
      </c>
      <c r="J131" s="305">
        <v>103820.98999999998</v>
      </c>
      <c r="K131" s="305">
        <v>194517.91999999995</v>
      </c>
      <c r="L131" s="305">
        <v>168192.81999999998</v>
      </c>
      <c r="M131" s="305">
        <v>149326.19</v>
      </c>
      <c r="N131" s="305">
        <v>0</v>
      </c>
      <c r="O131" s="305">
        <v>0</v>
      </c>
      <c r="P131" s="305">
        <v>0</v>
      </c>
      <c r="Q131" s="339">
        <v>0</v>
      </c>
      <c r="R131" s="190">
        <v>825136.55999999982</v>
      </c>
      <c r="S131" s="119">
        <v>0.60237183940015837</v>
      </c>
      <c r="T131" s="107"/>
      <c r="U131" s="179">
        <v>-2.3283064365386963E-10</v>
      </c>
      <c r="V131" s="179"/>
      <c r="W131" s="109"/>
    </row>
    <row r="132" spans="1:23" ht="12.75" customHeight="1" x14ac:dyDescent="0.25">
      <c r="A132" s="516"/>
      <c r="B132" s="187" t="s">
        <v>849</v>
      </c>
      <c r="C132" s="188"/>
      <c r="D132" s="189" t="s">
        <v>850</v>
      </c>
      <c r="E132" s="336">
        <v>166327.99999999997</v>
      </c>
      <c r="F132" s="304">
        <v>3796.0000000000005</v>
      </c>
      <c r="G132" s="305">
        <v>10051</v>
      </c>
      <c r="H132" s="305">
        <v>1195</v>
      </c>
      <c r="I132" s="305">
        <v>0</v>
      </c>
      <c r="J132" s="305">
        <v>3022.9999999999995</v>
      </c>
      <c r="K132" s="305">
        <v>7185.8</v>
      </c>
      <c r="L132" s="305">
        <v>14359.999999999998</v>
      </c>
      <c r="M132" s="305">
        <v>6226.2699999999986</v>
      </c>
      <c r="N132" s="305">
        <v>0</v>
      </c>
      <c r="O132" s="305">
        <v>0</v>
      </c>
      <c r="P132" s="305">
        <v>0</v>
      </c>
      <c r="Q132" s="339">
        <v>0</v>
      </c>
      <c r="R132" s="190">
        <v>45837.069999999992</v>
      </c>
      <c r="S132" s="119">
        <v>0.27558240344379781</v>
      </c>
      <c r="T132" s="211"/>
      <c r="U132" s="179">
        <v>-1.0004441719502211E-11</v>
      </c>
      <c r="V132" s="179"/>
      <c r="W132" s="212"/>
    </row>
    <row r="133" spans="1:23" ht="12.75" customHeight="1" x14ac:dyDescent="0.25">
      <c r="A133" s="516"/>
      <c r="B133" s="187" t="s">
        <v>851</v>
      </c>
      <c r="C133" s="188"/>
      <c r="D133" s="189" t="s">
        <v>852</v>
      </c>
      <c r="E133" s="336">
        <v>20000</v>
      </c>
      <c r="F133" s="304">
        <v>0</v>
      </c>
      <c r="G133" s="305">
        <v>0</v>
      </c>
      <c r="H133" s="305">
        <v>0</v>
      </c>
      <c r="I133" s="305">
        <v>0</v>
      </c>
      <c r="J133" s="305">
        <v>0</v>
      </c>
      <c r="K133" s="305">
        <v>0</v>
      </c>
      <c r="L133" s="305">
        <v>0</v>
      </c>
      <c r="M133" s="305">
        <v>0</v>
      </c>
      <c r="N133" s="305">
        <v>0</v>
      </c>
      <c r="O133" s="305">
        <v>0</v>
      </c>
      <c r="P133" s="305">
        <v>0</v>
      </c>
      <c r="Q133" s="339">
        <v>0</v>
      </c>
      <c r="R133" s="213">
        <v>0</v>
      </c>
      <c r="S133" s="119">
        <v>0</v>
      </c>
      <c r="T133" s="211"/>
      <c r="U133" s="179">
        <v>0</v>
      </c>
      <c r="V133" s="179"/>
      <c r="W133" s="212"/>
    </row>
    <row r="134" spans="1:23" ht="12.75" customHeight="1" x14ac:dyDescent="0.25">
      <c r="A134" s="516"/>
      <c r="B134" s="187" t="s">
        <v>853</v>
      </c>
      <c r="C134" s="188"/>
      <c r="D134" s="214" t="s">
        <v>854</v>
      </c>
      <c r="E134" s="336">
        <v>0</v>
      </c>
      <c r="F134" s="304">
        <v>0</v>
      </c>
      <c r="G134" s="305">
        <v>0</v>
      </c>
      <c r="H134" s="305">
        <v>0</v>
      </c>
      <c r="I134" s="305">
        <v>0</v>
      </c>
      <c r="J134" s="305">
        <v>0</v>
      </c>
      <c r="K134" s="305">
        <v>0</v>
      </c>
      <c r="L134" s="305">
        <v>0</v>
      </c>
      <c r="M134" s="305">
        <v>0</v>
      </c>
      <c r="N134" s="305">
        <v>0</v>
      </c>
      <c r="O134" s="305">
        <v>0</v>
      </c>
      <c r="P134" s="305">
        <v>0</v>
      </c>
      <c r="Q134" s="339">
        <v>0</v>
      </c>
      <c r="R134" s="213">
        <v>0</v>
      </c>
      <c r="S134" s="119">
        <v>0</v>
      </c>
      <c r="T134" s="211"/>
      <c r="U134" s="179">
        <v>0</v>
      </c>
      <c r="V134" s="179"/>
      <c r="W134" s="212"/>
    </row>
    <row r="135" spans="1:23" ht="12.75" customHeight="1" x14ac:dyDescent="0.25">
      <c r="A135" s="516"/>
      <c r="B135" s="187" t="s">
        <v>855</v>
      </c>
      <c r="C135" s="188"/>
      <c r="D135" s="189" t="s">
        <v>856</v>
      </c>
      <c r="E135" s="336">
        <v>0</v>
      </c>
      <c r="F135" s="304">
        <v>0</v>
      </c>
      <c r="G135" s="305">
        <v>0</v>
      </c>
      <c r="H135" s="305">
        <v>0</v>
      </c>
      <c r="I135" s="305">
        <v>0</v>
      </c>
      <c r="J135" s="305">
        <v>0</v>
      </c>
      <c r="K135" s="305">
        <v>0</v>
      </c>
      <c r="L135" s="305">
        <v>0</v>
      </c>
      <c r="M135" s="305">
        <v>0</v>
      </c>
      <c r="N135" s="305">
        <v>0</v>
      </c>
      <c r="O135" s="305">
        <v>0</v>
      </c>
      <c r="P135" s="305">
        <v>0</v>
      </c>
      <c r="Q135" s="339">
        <v>0</v>
      </c>
      <c r="R135" s="213">
        <v>0</v>
      </c>
      <c r="S135" s="119">
        <v>0</v>
      </c>
      <c r="T135" s="211"/>
      <c r="U135" s="179">
        <v>0</v>
      </c>
      <c r="V135" s="179"/>
      <c r="W135" s="212"/>
    </row>
    <row r="136" spans="1:23" ht="12.75" customHeight="1" x14ac:dyDescent="0.25">
      <c r="A136" s="517"/>
      <c r="B136" s="518" t="s">
        <v>857</v>
      </c>
      <c r="C136" s="519"/>
      <c r="D136" s="519"/>
      <c r="E136" s="359">
        <v>84455226.913168341</v>
      </c>
      <c r="F136" s="360">
        <v>6028410.4099999992</v>
      </c>
      <c r="G136" s="361">
        <v>6045031.3100000005</v>
      </c>
      <c r="H136" s="361">
        <v>7469781.6699999999</v>
      </c>
      <c r="I136" s="361">
        <v>7352427.0199999996</v>
      </c>
      <c r="J136" s="361">
        <v>6669813.0000000009</v>
      </c>
      <c r="K136" s="361">
        <v>6703085.209999999</v>
      </c>
      <c r="L136" s="361">
        <v>8055332.2999999998</v>
      </c>
      <c r="M136" s="361">
        <v>7290276.8100000005</v>
      </c>
      <c r="N136" s="361">
        <v>0</v>
      </c>
      <c r="O136" s="361">
        <v>0</v>
      </c>
      <c r="P136" s="361">
        <v>0</v>
      </c>
      <c r="Q136" s="362">
        <v>0</v>
      </c>
      <c r="R136" s="215">
        <v>55614157.730000004</v>
      </c>
      <c r="S136" s="119">
        <v>0.65850462739480953</v>
      </c>
      <c r="T136" s="107"/>
      <c r="U136" s="179">
        <v>102054.00000000792</v>
      </c>
      <c r="V136" s="179"/>
      <c r="W136" s="109"/>
    </row>
    <row r="137" spans="1:23" ht="9" customHeight="1" x14ac:dyDescent="0.25">
      <c r="A137" s="109"/>
      <c r="B137" s="216"/>
      <c r="C137" s="141"/>
      <c r="D137" s="141"/>
      <c r="E137" s="363"/>
      <c r="F137" s="364"/>
      <c r="G137" s="364"/>
      <c r="H137" s="364"/>
      <c r="I137" s="364"/>
      <c r="J137" s="365"/>
      <c r="K137" s="365"/>
      <c r="L137" s="365"/>
      <c r="M137" s="365"/>
      <c r="N137" s="365"/>
      <c r="O137" s="365"/>
      <c r="P137" s="365"/>
      <c r="Q137" s="364"/>
      <c r="R137" s="217"/>
      <c r="S137" s="218"/>
      <c r="T137" s="107"/>
      <c r="U137" s="108"/>
      <c r="V137" s="108"/>
      <c r="W137" s="109"/>
    </row>
    <row r="138" spans="1:23" ht="12.75" customHeight="1" x14ac:dyDescent="0.25">
      <c r="A138" s="219"/>
      <c r="B138" s="220" t="s">
        <v>858</v>
      </c>
      <c r="C138" s="522" t="s">
        <v>859</v>
      </c>
      <c r="D138" s="497"/>
      <c r="E138" s="366">
        <v>0</v>
      </c>
      <c r="F138" s="367">
        <v>461036.13000000088</v>
      </c>
      <c r="G138" s="367">
        <v>461248.77000000089</v>
      </c>
      <c r="H138" s="367">
        <v>460987.45000000094</v>
      </c>
      <c r="I138" s="367">
        <v>460988.0300000009</v>
      </c>
      <c r="J138" s="367">
        <v>461398.95000000083</v>
      </c>
      <c r="K138" s="344">
        <v>450815.47000000026</v>
      </c>
      <c r="L138" s="367">
        <v>450815.47000000026</v>
      </c>
      <c r="M138" s="367">
        <v>450815.47000000026</v>
      </c>
      <c r="N138" s="367">
        <v>0</v>
      </c>
      <c r="O138" s="367">
        <v>0</v>
      </c>
      <c r="P138" s="367">
        <v>0</v>
      </c>
      <c r="Q138" s="368">
        <v>0</v>
      </c>
      <c r="R138" s="221">
        <v>3658105.7400000049</v>
      </c>
      <c r="S138" s="222">
        <v>0</v>
      </c>
      <c r="T138" s="223"/>
      <c r="U138" s="224"/>
      <c r="V138" s="224"/>
      <c r="W138" s="219"/>
    </row>
    <row r="139" spans="1:23" ht="12.75" customHeight="1" x14ac:dyDescent="0.25">
      <c r="A139" s="109"/>
      <c r="B139" s="225" t="s">
        <v>860</v>
      </c>
      <c r="C139" s="188"/>
      <c r="D139" s="189" t="s">
        <v>861</v>
      </c>
      <c r="E139" s="336">
        <v>0</v>
      </c>
      <c r="F139" s="304">
        <v>450534.0300000009</v>
      </c>
      <c r="G139" s="305">
        <v>450638.76000000088</v>
      </c>
      <c r="H139" s="305">
        <v>450377.44000000093</v>
      </c>
      <c r="I139" s="305">
        <v>450378.02000000089</v>
      </c>
      <c r="J139" s="305">
        <v>450788.94000000082</v>
      </c>
      <c r="K139" s="305">
        <v>440205.46000000025</v>
      </c>
      <c r="L139" s="305">
        <v>440205.46000000025</v>
      </c>
      <c r="M139" s="305">
        <v>440205.46000000025</v>
      </c>
      <c r="N139" s="305">
        <v>0</v>
      </c>
      <c r="O139" s="305">
        <v>0</v>
      </c>
      <c r="P139" s="305">
        <v>0</v>
      </c>
      <c r="Q139" s="305">
        <v>0</v>
      </c>
      <c r="R139" s="190">
        <v>3573333.5700000059</v>
      </c>
      <c r="S139" s="226">
        <v>0</v>
      </c>
      <c r="T139" s="107"/>
      <c r="U139" s="108"/>
      <c r="V139" s="108"/>
      <c r="W139" s="109"/>
    </row>
    <row r="140" spans="1:23" ht="12.75" customHeight="1" x14ac:dyDescent="0.25">
      <c r="A140" s="109"/>
      <c r="B140" s="225" t="s">
        <v>862</v>
      </c>
      <c r="C140" s="188"/>
      <c r="D140" s="189" t="s">
        <v>863</v>
      </c>
      <c r="E140" s="336">
        <v>0</v>
      </c>
      <c r="F140" s="304">
        <v>10502.1</v>
      </c>
      <c r="G140" s="305">
        <v>10610.01</v>
      </c>
      <c r="H140" s="305">
        <v>10610.01</v>
      </c>
      <c r="I140" s="305">
        <v>10610.01</v>
      </c>
      <c r="J140" s="305">
        <v>10610.01</v>
      </c>
      <c r="K140" s="305">
        <v>10610.01</v>
      </c>
      <c r="L140" s="305">
        <v>10610.01</v>
      </c>
      <c r="M140" s="305">
        <v>10610.01</v>
      </c>
      <c r="N140" s="305">
        <v>0</v>
      </c>
      <c r="O140" s="305">
        <v>0</v>
      </c>
      <c r="P140" s="305">
        <v>0</v>
      </c>
      <c r="Q140" s="305">
        <v>0</v>
      </c>
      <c r="R140" s="190">
        <v>84772.17</v>
      </c>
      <c r="S140" s="226">
        <v>0</v>
      </c>
      <c r="T140" s="107"/>
      <c r="U140" s="108"/>
      <c r="V140" s="108"/>
      <c r="W140" s="109"/>
    </row>
    <row r="141" spans="1:23" ht="12.75" customHeight="1" x14ac:dyDescent="0.25">
      <c r="A141" s="219"/>
      <c r="B141" s="225" t="s">
        <v>864</v>
      </c>
      <c r="C141" s="188"/>
      <c r="D141" s="189" t="s">
        <v>865</v>
      </c>
      <c r="E141" s="336">
        <v>0</v>
      </c>
      <c r="F141" s="304">
        <v>0</v>
      </c>
      <c r="G141" s="290">
        <v>0</v>
      </c>
      <c r="H141" s="369">
        <v>0</v>
      </c>
      <c r="I141" s="369">
        <v>0</v>
      </c>
      <c r="J141" s="305">
        <v>0</v>
      </c>
      <c r="K141" s="305">
        <v>0</v>
      </c>
      <c r="L141" s="370">
        <v>0</v>
      </c>
      <c r="M141" s="305">
        <v>0</v>
      </c>
      <c r="N141" s="370"/>
      <c r="O141" s="370"/>
      <c r="P141" s="370"/>
      <c r="Q141" s="371"/>
      <c r="R141" s="190">
        <v>0</v>
      </c>
      <c r="S141" s="226">
        <v>0</v>
      </c>
      <c r="T141" s="223"/>
      <c r="U141" s="224"/>
      <c r="V141" s="224"/>
      <c r="W141" s="219"/>
    </row>
    <row r="142" spans="1:23" ht="6" customHeight="1" x14ac:dyDescent="0.25">
      <c r="A142" s="219"/>
      <c r="B142" s="227"/>
      <c r="C142" s="228"/>
      <c r="D142" s="228"/>
      <c r="E142" s="372"/>
      <c r="F142" s="373"/>
      <c r="G142" s="374"/>
      <c r="H142" s="374"/>
      <c r="I142" s="374"/>
      <c r="J142" s="375"/>
      <c r="K142" s="375"/>
      <c r="L142" s="375"/>
      <c r="M142" s="375"/>
      <c r="N142" s="375"/>
      <c r="O142" s="375"/>
      <c r="P142" s="375"/>
      <c r="Q142" s="375"/>
      <c r="R142" s="229"/>
      <c r="S142" s="230"/>
      <c r="T142" s="223"/>
      <c r="U142" s="224"/>
      <c r="V142" s="224"/>
      <c r="W142" s="219"/>
    </row>
    <row r="143" spans="1:23" ht="12.75" customHeight="1" x14ac:dyDescent="0.25">
      <c r="A143" s="219"/>
      <c r="B143" s="518" t="s">
        <v>866</v>
      </c>
      <c r="C143" s="519"/>
      <c r="D143" s="497"/>
      <c r="E143" s="332">
        <v>84455226.913168341</v>
      </c>
      <c r="F143" s="376">
        <v>6489446.54</v>
      </c>
      <c r="G143" s="377">
        <v>6506280.080000001</v>
      </c>
      <c r="H143" s="377">
        <v>7930769.120000001</v>
      </c>
      <c r="I143" s="377">
        <v>7813415.0500000007</v>
      </c>
      <c r="J143" s="377">
        <v>7131211.950000002</v>
      </c>
      <c r="K143" s="377">
        <v>7153900.6799999997</v>
      </c>
      <c r="L143" s="377">
        <v>8506147.7699999996</v>
      </c>
      <c r="M143" s="377">
        <v>7741092.2800000012</v>
      </c>
      <c r="N143" s="377">
        <v>0</v>
      </c>
      <c r="O143" s="377">
        <v>0</v>
      </c>
      <c r="P143" s="377">
        <v>0</v>
      </c>
      <c r="Q143" s="378">
        <v>0</v>
      </c>
      <c r="R143" s="231">
        <v>59272263.469999999</v>
      </c>
      <c r="S143" s="119">
        <v>0.70181876997311354</v>
      </c>
      <c r="T143" s="223"/>
      <c r="U143" s="224"/>
      <c r="V143" s="224"/>
      <c r="W143" s="219"/>
    </row>
    <row r="144" spans="1:23" ht="6" customHeight="1" x14ac:dyDescent="0.25">
      <c r="A144" s="109"/>
      <c r="B144" s="227"/>
      <c r="C144" s="228"/>
      <c r="D144" s="228"/>
      <c r="E144" s="372"/>
      <c r="F144" s="373"/>
      <c r="G144" s="374"/>
      <c r="H144" s="374"/>
      <c r="I144" s="374"/>
      <c r="J144" s="375"/>
      <c r="K144" s="375"/>
      <c r="L144" s="375"/>
      <c r="M144" s="375"/>
      <c r="N144" s="375"/>
      <c r="O144" s="375"/>
      <c r="P144" s="375"/>
      <c r="Q144" s="375"/>
      <c r="R144" s="229"/>
      <c r="S144" s="230"/>
      <c r="T144" s="107"/>
      <c r="U144" s="108"/>
      <c r="V144" s="108"/>
      <c r="W144" s="109"/>
    </row>
    <row r="145" spans="1:23" ht="12.75" customHeight="1" x14ac:dyDescent="0.25">
      <c r="A145" s="219"/>
      <c r="B145" s="232">
        <v>7</v>
      </c>
      <c r="C145" s="523" t="s">
        <v>867</v>
      </c>
      <c r="D145" s="524"/>
      <c r="E145" s="379">
        <v>0.73816834390163422</v>
      </c>
      <c r="F145" s="379">
        <v>0</v>
      </c>
      <c r="G145" s="380">
        <v>0</v>
      </c>
      <c r="H145" s="380">
        <v>0</v>
      </c>
      <c r="I145" s="380">
        <v>0</v>
      </c>
      <c r="J145" s="380">
        <v>0</v>
      </c>
      <c r="K145" s="380">
        <v>0</v>
      </c>
      <c r="L145" s="380">
        <v>0</v>
      </c>
      <c r="M145" s="380">
        <v>9.3132257461547852E-10</v>
      </c>
      <c r="N145" s="380">
        <v>0</v>
      </c>
      <c r="O145" s="380">
        <v>0</v>
      </c>
      <c r="P145" s="380">
        <v>0</v>
      </c>
      <c r="Q145" s="381">
        <v>0</v>
      </c>
      <c r="R145" s="233">
        <v>9.3132257461547852E-10</v>
      </c>
      <c r="S145" s="234">
        <v>1.2616669114973364E-9</v>
      </c>
      <c r="T145" s="223"/>
      <c r="U145" s="224"/>
      <c r="V145" s="224"/>
      <c r="W145" s="219"/>
    </row>
    <row r="146" spans="1:23" ht="4.5" customHeight="1" x14ac:dyDescent="0.25">
      <c r="A146" s="109"/>
      <c r="B146" s="216"/>
      <c r="C146" s="141"/>
      <c r="D146" s="141"/>
      <c r="E146" s="382"/>
      <c r="F146" s="364"/>
      <c r="G146" s="364"/>
      <c r="H146" s="364"/>
      <c r="I146" s="364"/>
      <c r="J146" s="383"/>
      <c r="K146" s="383"/>
      <c r="L146" s="383"/>
      <c r="M146" s="383"/>
      <c r="N146" s="383"/>
      <c r="O146" s="383"/>
      <c r="P146" s="383"/>
      <c r="Q146" s="383"/>
      <c r="R146" s="235"/>
      <c r="S146" s="141"/>
      <c r="T146" s="141"/>
      <c r="U146" s="108"/>
      <c r="V146" s="108"/>
      <c r="W146" s="109"/>
    </row>
    <row r="147" spans="1:23" x14ac:dyDescent="0.25">
      <c r="A147" s="109"/>
      <c r="B147" s="236" t="s">
        <v>868</v>
      </c>
      <c r="C147" s="142"/>
      <c r="D147" s="142"/>
      <c r="E147" s="384"/>
      <c r="F147" s="364"/>
      <c r="G147" s="364"/>
      <c r="H147" s="364"/>
      <c r="I147" s="364"/>
      <c r="J147" s="383"/>
      <c r="K147" s="383"/>
      <c r="L147" s="383"/>
      <c r="M147" s="383"/>
      <c r="N147" s="383"/>
      <c r="O147" s="383"/>
      <c r="P147" s="383"/>
      <c r="Q147" s="383"/>
      <c r="R147" s="237"/>
      <c r="S147" s="109"/>
      <c r="T147" s="109"/>
      <c r="U147" s="108"/>
      <c r="V147" s="108"/>
      <c r="W147" s="109"/>
    </row>
    <row r="148" spans="1:23" ht="4.5" customHeight="1" x14ac:dyDescent="0.25">
      <c r="A148" s="109"/>
      <c r="B148" s="238"/>
      <c r="C148" s="142"/>
      <c r="D148" s="142"/>
      <c r="E148" s="384"/>
      <c r="F148" s="385"/>
      <c r="G148" s="385"/>
      <c r="H148" s="386"/>
      <c r="I148" s="385"/>
      <c r="J148" s="387"/>
      <c r="K148" s="387"/>
      <c r="L148" s="387"/>
      <c r="M148" s="387"/>
      <c r="N148" s="387"/>
      <c r="O148" s="387"/>
      <c r="P148" s="387"/>
      <c r="Q148" s="387"/>
      <c r="R148" s="237"/>
      <c r="S148" s="109"/>
      <c r="T148" s="109"/>
      <c r="U148" s="108"/>
      <c r="V148" s="108"/>
      <c r="W148" s="109"/>
    </row>
    <row r="149" spans="1:23" ht="12.75" customHeight="1" x14ac:dyDescent="0.25">
      <c r="A149" s="507" t="s">
        <v>869</v>
      </c>
      <c r="B149" s="239">
        <v>8</v>
      </c>
      <c r="C149" s="496" t="s">
        <v>870</v>
      </c>
      <c r="D149" s="497"/>
      <c r="E149" s="388">
        <v>1454394</v>
      </c>
      <c r="F149" s="389">
        <v>46579.53</v>
      </c>
      <c r="G149" s="390">
        <v>66934.159999999989</v>
      </c>
      <c r="H149" s="390">
        <v>0</v>
      </c>
      <c r="I149" s="390">
        <v>15137.55</v>
      </c>
      <c r="J149" s="390">
        <v>50072.81</v>
      </c>
      <c r="K149" s="390">
        <v>12373.109999999997</v>
      </c>
      <c r="L149" s="390">
        <v>0</v>
      </c>
      <c r="M149" s="390">
        <v>0</v>
      </c>
      <c r="N149" s="390">
        <v>0</v>
      </c>
      <c r="O149" s="390">
        <v>0</v>
      </c>
      <c r="P149" s="390">
        <v>0</v>
      </c>
      <c r="Q149" s="391">
        <v>0</v>
      </c>
      <c r="R149" s="240">
        <v>191097.15999999997</v>
      </c>
      <c r="S149" s="241">
        <v>0.1313929787939169</v>
      </c>
      <c r="T149" s="223"/>
      <c r="U149" s="224"/>
      <c r="V149" s="224"/>
      <c r="W149" s="219"/>
    </row>
    <row r="150" spans="1:23" ht="12.75" customHeight="1" x14ac:dyDescent="0.25">
      <c r="A150" s="504"/>
      <c r="B150" s="242" t="s">
        <v>871</v>
      </c>
      <c r="C150" s="188"/>
      <c r="D150" s="189" t="s">
        <v>872</v>
      </c>
      <c r="E150" s="336">
        <v>322638</v>
      </c>
      <c r="F150" s="304">
        <v>0</v>
      </c>
      <c r="G150" s="305">
        <v>0</v>
      </c>
      <c r="H150" s="305">
        <v>0</v>
      </c>
      <c r="I150" s="305">
        <v>0</v>
      </c>
      <c r="J150" s="305">
        <v>661.8</v>
      </c>
      <c r="K150" s="305">
        <v>4931.1099999999997</v>
      </c>
      <c r="L150" s="305">
        <v>0</v>
      </c>
      <c r="M150" s="305">
        <v>0</v>
      </c>
      <c r="N150" s="305">
        <v>0</v>
      </c>
      <c r="O150" s="305">
        <v>0</v>
      </c>
      <c r="P150" s="305">
        <v>0</v>
      </c>
      <c r="Q150" s="305">
        <v>0</v>
      </c>
      <c r="R150" s="243">
        <v>5592.91</v>
      </c>
      <c r="S150" s="119">
        <v>1.7334938847872849E-2</v>
      </c>
      <c r="T150" s="223"/>
      <c r="U150" s="224"/>
      <c r="V150" s="224"/>
      <c r="W150" s="219"/>
    </row>
    <row r="151" spans="1:23" ht="12.75" customHeight="1" x14ac:dyDescent="0.25">
      <c r="A151" s="504"/>
      <c r="B151" s="242" t="s">
        <v>873</v>
      </c>
      <c r="C151" s="188"/>
      <c r="D151" s="189" t="s">
        <v>874</v>
      </c>
      <c r="E151" s="336">
        <v>175000</v>
      </c>
      <c r="F151" s="304">
        <v>13142.7</v>
      </c>
      <c r="G151" s="305">
        <v>51059.549999999996</v>
      </c>
      <c r="H151" s="305">
        <v>0</v>
      </c>
      <c r="I151" s="305">
        <v>14617.55</v>
      </c>
      <c r="J151" s="305">
        <v>32881.57</v>
      </c>
      <c r="K151" s="305">
        <v>7441.9999999999982</v>
      </c>
      <c r="L151" s="305">
        <v>0</v>
      </c>
      <c r="M151" s="305">
        <v>0</v>
      </c>
      <c r="N151" s="305">
        <v>0</v>
      </c>
      <c r="O151" s="305">
        <v>0</v>
      </c>
      <c r="P151" s="305">
        <v>0</v>
      </c>
      <c r="Q151" s="305">
        <v>0</v>
      </c>
      <c r="R151" s="243">
        <v>119143.37</v>
      </c>
      <c r="S151" s="119">
        <v>0.68081925714285707</v>
      </c>
      <c r="T151" s="223"/>
      <c r="U151" s="224"/>
      <c r="V151" s="224"/>
      <c r="W151" s="219"/>
    </row>
    <row r="152" spans="1:23" ht="12.75" customHeight="1" x14ac:dyDescent="0.25">
      <c r="A152" s="504"/>
      <c r="B152" s="242" t="s">
        <v>875</v>
      </c>
      <c r="C152" s="188"/>
      <c r="D152" s="189" t="s">
        <v>876</v>
      </c>
      <c r="E152" s="336">
        <v>402361.99999999994</v>
      </c>
      <c r="F152" s="304">
        <v>30411.829999999998</v>
      </c>
      <c r="G152" s="305">
        <v>9400</v>
      </c>
      <c r="H152" s="305">
        <v>0</v>
      </c>
      <c r="I152" s="305">
        <v>520</v>
      </c>
      <c r="J152" s="305">
        <v>4339</v>
      </c>
      <c r="K152" s="305">
        <v>0</v>
      </c>
      <c r="L152" s="305">
        <v>0</v>
      </c>
      <c r="M152" s="305">
        <v>0</v>
      </c>
      <c r="N152" s="305">
        <v>0</v>
      </c>
      <c r="O152" s="305">
        <v>0</v>
      </c>
      <c r="P152" s="305">
        <v>0</v>
      </c>
      <c r="Q152" s="305">
        <v>0</v>
      </c>
      <c r="R152" s="243">
        <v>44670.83</v>
      </c>
      <c r="S152" s="119">
        <v>0.11102149308334289</v>
      </c>
      <c r="T152" s="223"/>
      <c r="U152" s="224"/>
      <c r="V152" s="224"/>
      <c r="W152" s="219"/>
    </row>
    <row r="153" spans="1:23" ht="12.75" customHeight="1" x14ac:dyDescent="0.25">
      <c r="A153" s="504"/>
      <c r="B153" s="242" t="s">
        <v>877</v>
      </c>
      <c r="C153" s="188"/>
      <c r="D153" s="189" t="s">
        <v>878</v>
      </c>
      <c r="E153" s="336">
        <v>0</v>
      </c>
      <c r="F153" s="304">
        <v>0</v>
      </c>
      <c r="G153" s="305">
        <v>6474.61</v>
      </c>
      <c r="H153" s="305">
        <v>0</v>
      </c>
      <c r="I153" s="305">
        <v>0</v>
      </c>
      <c r="J153" s="305">
        <v>0</v>
      </c>
      <c r="K153" s="305">
        <v>0</v>
      </c>
      <c r="L153" s="305">
        <v>0</v>
      </c>
      <c r="M153" s="305">
        <v>0</v>
      </c>
      <c r="N153" s="305">
        <v>0</v>
      </c>
      <c r="O153" s="305">
        <v>0</v>
      </c>
      <c r="P153" s="305">
        <v>0</v>
      </c>
      <c r="Q153" s="305">
        <v>0</v>
      </c>
      <c r="R153" s="243">
        <v>6474.61</v>
      </c>
      <c r="S153" s="119">
        <v>0</v>
      </c>
      <c r="T153" s="223"/>
      <c r="U153" s="224"/>
      <c r="V153" s="224"/>
      <c r="W153" s="219"/>
    </row>
    <row r="154" spans="1:23" ht="12.75" customHeight="1" x14ac:dyDescent="0.25">
      <c r="A154" s="504"/>
      <c r="B154" s="242" t="s">
        <v>879</v>
      </c>
      <c r="C154" s="188"/>
      <c r="D154" s="189" t="s">
        <v>880</v>
      </c>
      <c r="E154" s="336">
        <v>0</v>
      </c>
      <c r="F154" s="304">
        <v>0</v>
      </c>
      <c r="G154" s="305">
        <v>0</v>
      </c>
      <c r="H154" s="305">
        <v>0</v>
      </c>
      <c r="I154" s="305">
        <v>0</v>
      </c>
      <c r="J154" s="305">
        <v>0</v>
      </c>
      <c r="K154" s="305">
        <v>0</v>
      </c>
      <c r="L154" s="305">
        <v>0</v>
      </c>
      <c r="M154" s="305">
        <v>0</v>
      </c>
      <c r="N154" s="305">
        <v>0</v>
      </c>
      <c r="O154" s="305">
        <v>0</v>
      </c>
      <c r="P154" s="305">
        <v>0</v>
      </c>
      <c r="Q154" s="305">
        <v>0</v>
      </c>
      <c r="R154" s="243">
        <v>0</v>
      </c>
      <c r="S154" s="119">
        <v>0</v>
      </c>
      <c r="T154" s="223"/>
      <c r="U154" s="224"/>
      <c r="V154" s="224"/>
      <c r="W154" s="219"/>
    </row>
    <row r="155" spans="1:23" ht="12.75" customHeight="1" x14ac:dyDescent="0.25">
      <c r="A155" s="504"/>
      <c r="B155" s="242" t="s">
        <v>881</v>
      </c>
      <c r="C155" s="188"/>
      <c r="D155" s="189" t="s">
        <v>882</v>
      </c>
      <c r="E155" s="336">
        <v>0</v>
      </c>
      <c r="F155" s="304">
        <v>0</v>
      </c>
      <c r="G155" s="305">
        <v>0</v>
      </c>
      <c r="H155" s="305">
        <v>0</v>
      </c>
      <c r="I155" s="305">
        <v>0</v>
      </c>
      <c r="J155" s="305">
        <v>0</v>
      </c>
      <c r="K155" s="305">
        <v>0</v>
      </c>
      <c r="L155" s="305">
        <v>0</v>
      </c>
      <c r="M155" s="305">
        <v>0</v>
      </c>
      <c r="N155" s="305">
        <v>0</v>
      </c>
      <c r="O155" s="305">
        <v>0</v>
      </c>
      <c r="P155" s="305">
        <v>0</v>
      </c>
      <c r="Q155" s="305">
        <v>0</v>
      </c>
      <c r="R155" s="243">
        <v>0</v>
      </c>
      <c r="S155" s="119">
        <v>0</v>
      </c>
      <c r="T155" s="223"/>
      <c r="U155" s="224"/>
      <c r="V155" s="224"/>
      <c r="W155" s="219"/>
    </row>
    <row r="156" spans="1:23" ht="12.75" customHeight="1" x14ac:dyDescent="0.25">
      <c r="A156" s="504"/>
      <c r="B156" s="242" t="s">
        <v>883</v>
      </c>
      <c r="C156" s="188"/>
      <c r="D156" s="189" t="s">
        <v>884</v>
      </c>
      <c r="E156" s="336">
        <v>0</v>
      </c>
      <c r="F156" s="304">
        <v>3025</v>
      </c>
      <c r="G156" s="305">
        <v>0</v>
      </c>
      <c r="H156" s="305">
        <v>0</v>
      </c>
      <c r="I156" s="305">
        <v>0</v>
      </c>
      <c r="J156" s="305">
        <v>12190.439999999999</v>
      </c>
      <c r="K156" s="305">
        <v>0</v>
      </c>
      <c r="L156" s="305">
        <v>0</v>
      </c>
      <c r="M156" s="305">
        <v>0</v>
      </c>
      <c r="N156" s="305">
        <v>0</v>
      </c>
      <c r="O156" s="305">
        <v>0</v>
      </c>
      <c r="P156" s="305">
        <v>0</v>
      </c>
      <c r="Q156" s="305">
        <v>0</v>
      </c>
      <c r="R156" s="243">
        <v>15215.439999999999</v>
      </c>
      <c r="S156" s="119">
        <v>0</v>
      </c>
      <c r="T156" s="223"/>
      <c r="U156" s="224"/>
      <c r="V156" s="224"/>
      <c r="W156" s="219"/>
    </row>
    <row r="157" spans="1:23" ht="12.75" customHeight="1" x14ac:dyDescent="0.25">
      <c r="A157" s="504"/>
      <c r="B157" s="242" t="s">
        <v>989</v>
      </c>
      <c r="C157" s="188"/>
      <c r="D157" s="189" t="s">
        <v>990</v>
      </c>
      <c r="E157" s="336">
        <v>554394</v>
      </c>
      <c r="F157" s="304">
        <v>0</v>
      </c>
      <c r="G157" s="305">
        <v>0</v>
      </c>
      <c r="H157" s="305">
        <v>0</v>
      </c>
      <c r="I157" s="305">
        <v>0</v>
      </c>
      <c r="J157" s="305">
        <v>0</v>
      </c>
      <c r="K157" s="305">
        <v>0</v>
      </c>
      <c r="L157" s="305">
        <v>0</v>
      </c>
      <c r="M157" s="305">
        <v>0</v>
      </c>
      <c r="N157" s="305">
        <v>0</v>
      </c>
      <c r="O157" s="305">
        <v>0</v>
      </c>
      <c r="P157" s="305">
        <v>0</v>
      </c>
      <c r="Q157" s="305">
        <v>0</v>
      </c>
      <c r="R157" s="243">
        <v>0</v>
      </c>
      <c r="S157" s="119">
        <v>0</v>
      </c>
      <c r="T157" s="223"/>
      <c r="U157" s="224"/>
      <c r="V157" s="224"/>
      <c r="W157" s="219"/>
    </row>
    <row r="158" spans="1:23" ht="6" customHeight="1" x14ac:dyDescent="0.25">
      <c r="A158" s="504"/>
      <c r="B158" s="227"/>
      <c r="C158" s="228"/>
      <c r="D158" s="228"/>
      <c r="E158" s="372"/>
      <c r="F158" s="392"/>
      <c r="G158" s="393"/>
      <c r="H158" s="393"/>
      <c r="I158" s="393"/>
      <c r="J158" s="394"/>
      <c r="K158" s="395"/>
      <c r="L158" s="395"/>
      <c r="M158" s="395"/>
      <c r="N158" s="395"/>
      <c r="O158" s="395"/>
      <c r="P158" s="395"/>
      <c r="Q158" s="395"/>
      <c r="R158" s="229"/>
      <c r="S158" s="230"/>
      <c r="T158" s="223"/>
      <c r="U158" s="224"/>
      <c r="V158" s="224"/>
      <c r="W158" s="219"/>
    </row>
    <row r="159" spans="1:23" ht="12.75" customHeight="1" x14ac:dyDescent="0.25">
      <c r="A159" s="504"/>
      <c r="B159" s="239">
        <v>9</v>
      </c>
      <c r="C159" s="496" t="s">
        <v>885</v>
      </c>
      <c r="D159" s="497"/>
      <c r="E159" s="388">
        <v>0</v>
      </c>
      <c r="F159" s="396">
        <v>0</v>
      </c>
      <c r="G159" s="397">
        <v>0</v>
      </c>
      <c r="H159" s="397">
        <v>0</v>
      </c>
      <c r="I159" s="397">
        <v>0</v>
      </c>
      <c r="J159" s="397">
        <v>0</v>
      </c>
      <c r="K159" s="398">
        <v>0</v>
      </c>
      <c r="L159" s="398">
        <v>0</v>
      </c>
      <c r="M159" s="398">
        <v>0</v>
      </c>
      <c r="N159" s="398">
        <v>0</v>
      </c>
      <c r="O159" s="398">
        <v>0</v>
      </c>
      <c r="P159" s="398">
        <v>0</v>
      </c>
      <c r="Q159" s="399">
        <v>0</v>
      </c>
      <c r="R159" s="240">
        <v>0</v>
      </c>
      <c r="S159" s="234">
        <v>0</v>
      </c>
      <c r="T159" s="223"/>
      <c r="U159" s="224"/>
      <c r="V159" s="224"/>
      <c r="W159" s="219"/>
    </row>
    <row r="160" spans="1:23" ht="12.75" customHeight="1" x14ac:dyDescent="0.25">
      <c r="A160" s="504"/>
      <c r="B160" s="242" t="s">
        <v>886</v>
      </c>
      <c r="C160" s="188"/>
      <c r="D160" s="189" t="s">
        <v>887</v>
      </c>
      <c r="E160" s="400"/>
      <c r="F160" s="373">
        <v>0</v>
      </c>
      <c r="G160" s="290">
        <v>0</v>
      </c>
      <c r="H160" s="369">
        <v>0</v>
      </c>
      <c r="I160" s="401">
        <v>0</v>
      </c>
      <c r="J160" s="402">
        <v>0</v>
      </c>
      <c r="K160" s="403">
        <v>0</v>
      </c>
      <c r="L160" s="403">
        <v>0</v>
      </c>
      <c r="M160" s="403">
        <v>0</v>
      </c>
      <c r="N160" s="305">
        <v>0</v>
      </c>
      <c r="O160" s="305">
        <v>0</v>
      </c>
      <c r="P160" s="305">
        <v>0</v>
      </c>
      <c r="Q160" s="305">
        <v>0</v>
      </c>
      <c r="R160" s="243">
        <v>0</v>
      </c>
      <c r="S160" s="119">
        <v>0</v>
      </c>
      <c r="T160" s="223"/>
      <c r="U160" s="244"/>
      <c r="V160" s="244"/>
      <c r="W160" s="245"/>
    </row>
    <row r="161" spans="1:24" ht="12.75" customHeight="1" x14ac:dyDescent="0.25">
      <c r="A161" s="504"/>
      <c r="B161" s="242" t="s">
        <v>888</v>
      </c>
      <c r="C161" s="188"/>
      <c r="D161" s="189" t="s">
        <v>889</v>
      </c>
      <c r="E161" s="400">
        <v>0</v>
      </c>
      <c r="F161" s="373">
        <v>0</v>
      </c>
      <c r="G161" s="290">
        <v>0</v>
      </c>
      <c r="H161" s="369">
        <v>0</v>
      </c>
      <c r="I161" s="401">
        <v>0</v>
      </c>
      <c r="J161" s="402">
        <v>0</v>
      </c>
      <c r="K161" s="403">
        <v>0</v>
      </c>
      <c r="L161" s="403">
        <v>0</v>
      </c>
      <c r="M161" s="403">
        <v>0</v>
      </c>
      <c r="N161" s="305">
        <v>0</v>
      </c>
      <c r="O161" s="305">
        <v>0</v>
      </c>
      <c r="P161" s="305">
        <v>0</v>
      </c>
      <c r="Q161" s="305">
        <v>0</v>
      </c>
      <c r="R161" s="243">
        <v>0</v>
      </c>
      <c r="S161" s="119">
        <v>0</v>
      </c>
      <c r="T161" s="223"/>
      <c r="U161" s="244"/>
      <c r="V161" s="244"/>
      <c r="W161" s="245"/>
    </row>
    <row r="162" spans="1:24" ht="12.75" customHeight="1" x14ac:dyDescent="0.25">
      <c r="A162" s="504"/>
      <c r="B162" s="242" t="s">
        <v>890</v>
      </c>
      <c r="C162" s="188"/>
      <c r="D162" s="189" t="s">
        <v>891</v>
      </c>
      <c r="E162" s="404">
        <v>0</v>
      </c>
      <c r="F162" s="373">
        <v>0</v>
      </c>
      <c r="G162" s="290">
        <v>0</v>
      </c>
      <c r="H162" s="369">
        <v>0</v>
      </c>
      <c r="I162" s="401">
        <v>0</v>
      </c>
      <c r="J162" s="402">
        <v>0</v>
      </c>
      <c r="K162" s="403">
        <v>0</v>
      </c>
      <c r="L162" s="403">
        <v>0</v>
      </c>
      <c r="M162" s="403">
        <v>0</v>
      </c>
      <c r="N162" s="305">
        <v>0</v>
      </c>
      <c r="O162" s="305">
        <v>0</v>
      </c>
      <c r="P162" s="305">
        <v>0</v>
      </c>
      <c r="Q162" s="305">
        <v>0</v>
      </c>
      <c r="R162" s="243">
        <v>0</v>
      </c>
      <c r="S162" s="119">
        <v>0</v>
      </c>
      <c r="T162" s="223"/>
      <c r="U162" s="244"/>
      <c r="V162" s="244"/>
      <c r="W162" s="245"/>
    </row>
    <row r="163" spans="1:24" ht="12.75" customHeight="1" x14ac:dyDescent="0.25">
      <c r="A163" s="504"/>
      <c r="B163" s="242" t="s">
        <v>892</v>
      </c>
      <c r="C163" s="188"/>
      <c r="D163" s="189" t="s">
        <v>893</v>
      </c>
      <c r="E163" s="404">
        <v>0</v>
      </c>
      <c r="F163" s="373">
        <v>0</v>
      </c>
      <c r="G163" s="290">
        <v>0</v>
      </c>
      <c r="H163" s="369">
        <v>0</v>
      </c>
      <c r="I163" s="401">
        <v>0</v>
      </c>
      <c r="J163" s="402">
        <v>0</v>
      </c>
      <c r="K163" s="403">
        <v>0</v>
      </c>
      <c r="L163" s="403">
        <v>0</v>
      </c>
      <c r="M163" s="403">
        <v>0</v>
      </c>
      <c r="N163" s="305">
        <v>0</v>
      </c>
      <c r="O163" s="305">
        <v>0</v>
      </c>
      <c r="P163" s="305">
        <v>0</v>
      </c>
      <c r="Q163" s="305">
        <v>0</v>
      </c>
      <c r="R163" s="243">
        <v>0</v>
      </c>
      <c r="S163" s="119">
        <v>0</v>
      </c>
      <c r="T163" s="223"/>
      <c r="U163" s="244"/>
      <c r="V163" s="244"/>
      <c r="W163" s="245"/>
    </row>
    <row r="164" spans="1:24" ht="12.75" customHeight="1" x14ac:dyDescent="0.25">
      <c r="A164" s="504"/>
      <c r="B164" s="242" t="s">
        <v>894</v>
      </c>
      <c r="C164" s="188"/>
      <c r="D164" s="189" t="s">
        <v>895</v>
      </c>
      <c r="E164" s="404">
        <v>0</v>
      </c>
      <c r="F164" s="373">
        <v>0</v>
      </c>
      <c r="G164" s="290">
        <v>0</v>
      </c>
      <c r="H164" s="369">
        <v>0</v>
      </c>
      <c r="I164" s="401">
        <v>0</v>
      </c>
      <c r="J164" s="402">
        <v>0</v>
      </c>
      <c r="K164" s="403">
        <v>0</v>
      </c>
      <c r="L164" s="403">
        <v>0</v>
      </c>
      <c r="M164" s="403">
        <v>0</v>
      </c>
      <c r="N164" s="305">
        <v>0</v>
      </c>
      <c r="O164" s="305">
        <v>0</v>
      </c>
      <c r="P164" s="305">
        <v>0</v>
      </c>
      <c r="Q164" s="305">
        <v>0</v>
      </c>
      <c r="R164" s="243">
        <v>0</v>
      </c>
      <c r="S164" s="119">
        <v>0</v>
      </c>
      <c r="T164" s="223"/>
      <c r="U164" s="244"/>
      <c r="V164" s="244"/>
      <c r="W164" s="245"/>
    </row>
    <row r="165" spans="1:24" ht="12.75" customHeight="1" x14ac:dyDescent="0.25">
      <c r="A165" s="505"/>
      <c r="B165" s="242" t="s">
        <v>896</v>
      </c>
      <c r="C165" s="188"/>
      <c r="D165" s="189" t="s">
        <v>897</v>
      </c>
      <c r="E165" s="404">
        <v>0</v>
      </c>
      <c r="F165" s="373">
        <v>0</v>
      </c>
      <c r="G165" s="290">
        <v>0</v>
      </c>
      <c r="H165" s="369">
        <v>0</v>
      </c>
      <c r="I165" s="401">
        <v>0</v>
      </c>
      <c r="J165" s="402">
        <v>0</v>
      </c>
      <c r="K165" s="403">
        <v>0</v>
      </c>
      <c r="L165" s="403">
        <v>0</v>
      </c>
      <c r="M165" s="403">
        <v>0</v>
      </c>
      <c r="N165" s="305">
        <v>0</v>
      </c>
      <c r="O165" s="305">
        <v>0</v>
      </c>
      <c r="P165" s="305">
        <v>0</v>
      </c>
      <c r="Q165" s="305">
        <v>0</v>
      </c>
      <c r="R165" s="243">
        <v>0</v>
      </c>
      <c r="S165" s="119">
        <v>0</v>
      </c>
      <c r="T165" s="223"/>
      <c r="U165" s="244"/>
      <c r="V165" s="244"/>
      <c r="W165" s="245"/>
    </row>
    <row r="166" spans="1:24" ht="17.25" customHeight="1" x14ac:dyDescent="0.25">
      <c r="A166" s="219"/>
      <c r="B166" s="227"/>
      <c r="C166" s="228"/>
      <c r="D166" s="228"/>
      <c r="E166" s="405"/>
      <c r="F166" s="406"/>
      <c r="G166" s="407"/>
      <c r="H166" s="407"/>
      <c r="J166" s="408"/>
      <c r="K166" s="409"/>
      <c r="L166" s="409"/>
      <c r="M166" s="409"/>
      <c r="N166" s="409"/>
      <c r="O166" s="409"/>
      <c r="P166" s="409"/>
      <c r="Q166" s="409"/>
      <c r="R166" s="229"/>
      <c r="S166" s="230"/>
      <c r="T166" s="223"/>
      <c r="U166" s="224"/>
      <c r="V166" s="224"/>
      <c r="W166" s="219"/>
    </row>
    <row r="167" spans="1:24" ht="30" customHeight="1" x14ac:dyDescent="0.25">
      <c r="A167" s="507" t="s">
        <v>898</v>
      </c>
      <c r="B167" s="246">
        <v>10</v>
      </c>
      <c r="C167" s="521" t="s">
        <v>898</v>
      </c>
      <c r="D167" s="513"/>
      <c r="E167" s="410" t="s">
        <v>899</v>
      </c>
      <c r="F167" s="411" t="s">
        <v>653</v>
      </c>
      <c r="G167" s="411" t="s">
        <v>654</v>
      </c>
      <c r="H167" s="411" t="s">
        <v>655</v>
      </c>
      <c r="I167" s="411" t="s">
        <v>656</v>
      </c>
      <c r="J167" s="411" t="s">
        <v>657</v>
      </c>
      <c r="K167" s="248" t="s">
        <v>658</v>
      </c>
      <c r="L167" s="248" t="s">
        <v>659</v>
      </c>
      <c r="M167" s="248" t="s">
        <v>660</v>
      </c>
      <c r="N167" s="248" t="s">
        <v>661</v>
      </c>
      <c r="O167" s="248" t="s">
        <v>662</v>
      </c>
      <c r="P167" s="248" t="s">
        <v>663</v>
      </c>
      <c r="Q167" s="412" t="s">
        <v>664</v>
      </c>
      <c r="R167" s="247" t="s">
        <v>665</v>
      </c>
      <c r="S167" s="248" t="s">
        <v>666</v>
      </c>
      <c r="T167" s="223"/>
      <c r="U167" s="224"/>
      <c r="V167" s="224"/>
      <c r="W167" s="219"/>
    </row>
    <row r="168" spans="1:24" ht="12.75" customHeight="1" x14ac:dyDescent="0.25">
      <c r="A168" s="504"/>
      <c r="B168" s="227" t="s">
        <v>900</v>
      </c>
      <c r="C168" s="188"/>
      <c r="D168" s="189" t="s">
        <v>901</v>
      </c>
      <c r="E168" s="400">
        <v>13456449.279999999</v>
      </c>
      <c r="F168" s="413">
        <v>13456449.719188988</v>
      </c>
      <c r="G168" s="414">
        <v>11658522.38588899</v>
      </c>
      <c r="H168" s="414">
        <v>9788026.8825889882</v>
      </c>
      <c r="I168" s="414">
        <v>6523098.1892889887</v>
      </c>
      <c r="J168" s="414">
        <v>3865822.8959889901</v>
      </c>
      <c r="K168" s="414">
        <v>1433273.8626889884</v>
      </c>
      <c r="L168" s="414">
        <v>-1118853.75061101</v>
      </c>
      <c r="M168" s="414">
        <v>-5067649.3639110103</v>
      </c>
      <c r="N168" s="414">
        <v>-8216733.8572110105</v>
      </c>
      <c r="O168" s="414">
        <v>-8216733.8572110105</v>
      </c>
      <c r="P168" s="403">
        <v>-8216733.8572110105</v>
      </c>
      <c r="Q168" s="415">
        <v>-8216733.8572110105</v>
      </c>
      <c r="R168" s="249">
        <v>13456449.719188988</v>
      </c>
      <c r="S168" s="119">
        <v>1.0000000326378067</v>
      </c>
      <c r="T168" s="223"/>
      <c r="U168" s="224"/>
      <c r="V168" s="224"/>
      <c r="W168" s="219"/>
    </row>
    <row r="169" spans="1:24" ht="12.75" customHeight="1" x14ac:dyDescent="0.25">
      <c r="A169" s="504"/>
      <c r="B169" s="250" t="s">
        <v>902</v>
      </c>
      <c r="C169" s="188"/>
      <c r="D169" s="189" t="s">
        <v>903</v>
      </c>
      <c r="E169" s="400">
        <v>70404862.521599993</v>
      </c>
      <c r="F169" s="416">
        <v>4077763.7967000003</v>
      </c>
      <c r="G169" s="416">
        <v>4077763.7967000003</v>
      </c>
      <c r="H169" s="416">
        <v>4077763.7967000003</v>
      </c>
      <c r="I169" s="416">
        <v>4077763.7967000003</v>
      </c>
      <c r="J169" s="416">
        <v>4077763.7967000003</v>
      </c>
      <c r="K169" s="416">
        <v>4077763.7967000003</v>
      </c>
      <c r="L169" s="416">
        <v>4077763.7967000003</v>
      </c>
      <c r="M169" s="416">
        <v>4077763.7967000003</v>
      </c>
      <c r="N169" s="416">
        <v>0</v>
      </c>
      <c r="O169" s="416">
        <v>0</v>
      </c>
      <c r="P169" s="416">
        <v>0</v>
      </c>
      <c r="Q169" s="415">
        <v>0</v>
      </c>
      <c r="R169" s="249">
        <v>32622110.373600002</v>
      </c>
      <c r="S169" s="119">
        <v>0.46335024606562708</v>
      </c>
      <c r="T169" s="223"/>
      <c r="U169" s="224"/>
      <c r="V169" s="224"/>
      <c r="W169" s="219"/>
    </row>
    <row r="170" spans="1:24" ht="12.75" customHeight="1" x14ac:dyDescent="0.25">
      <c r="A170" s="504"/>
      <c r="B170" s="250" t="s">
        <v>904</v>
      </c>
      <c r="C170" s="188"/>
      <c r="D170" s="189" t="s">
        <v>905</v>
      </c>
      <c r="E170" s="400">
        <v>-74590420.082411006</v>
      </c>
      <c r="F170" s="416">
        <v>-5759098.9699999997</v>
      </c>
      <c r="G170" s="416">
        <v>-5813122.0100000016</v>
      </c>
      <c r="H170" s="416">
        <v>-7274998.1899999995</v>
      </c>
      <c r="I170" s="416">
        <v>-6643983.129999999</v>
      </c>
      <c r="J170" s="416">
        <v>-6377171.200000002</v>
      </c>
      <c r="K170" s="416">
        <v>-6535990.379999999</v>
      </c>
      <c r="L170" s="416">
        <v>-7930209.3000000007</v>
      </c>
      <c r="M170" s="416">
        <v>-7137655.8300000001</v>
      </c>
      <c r="N170" s="416">
        <v>0</v>
      </c>
      <c r="O170" s="416">
        <v>0</v>
      </c>
      <c r="P170" s="403">
        <v>0</v>
      </c>
      <c r="Q170" s="415">
        <v>0</v>
      </c>
      <c r="R170" s="249">
        <v>-53472229.010000005</v>
      </c>
      <c r="S170" s="119">
        <v>0.71687797107083417</v>
      </c>
      <c r="T170" s="223"/>
      <c r="U170" s="224"/>
      <c r="V170" s="224"/>
      <c r="W170" s="219"/>
    </row>
    <row r="171" spans="1:24" ht="12.75" customHeight="1" x14ac:dyDescent="0.25">
      <c r="A171" s="504"/>
      <c r="B171" s="250" t="s">
        <v>906</v>
      </c>
      <c r="C171" s="188"/>
      <c r="D171" s="189" t="s">
        <v>907</v>
      </c>
      <c r="E171" s="400"/>
      <c r="F171" s="413">
        <v>-70012.629999999757</v>
      </c>
      <c r="G171" s="414">
        <v>-68203.13</v>
      </c>
      <c r="H171" s="417">
        <v>-67694.3</v>
      </c>
      <c r="I171" s="416">
        <v>-75918.41</v>
      </c>
      <c r="J171" s="418">
        <v>-83068.819999999992</v>
      </c>
      <c r="K171" s="403">
        <v>-81527.919999999984</v>
      </c>
      <c r="L171" s="403">
        <v>-96350.110000000015</v>
      </c>
      <c r="M171" s="403">
        <v>-89192.459999999992</v>
      </c>
      <c r="N171" s="403"/>
      <c r="O171" s="403"/>
      <c r="P171" s="403"/>
      <c r="Q171" s="415"/>
      <c r="R171" s="249">
        <v>-631967.77999999968</v>
      </c>
      <c r="S171" s="119">
        <v>0</v>
      </c>
      <c r="T171" s="223"/>
      <c r="U171" s="224"/>
      <c r="V171" s="224"/>
      <c r="W171" s="219"/>
    </row>
    <row r="172" spans="1:24" ht="12.75" customHeight="1" x14ac:dyDescent="0.25">
      <c r="A172" s="504"/>
      <c r="B172" s="250" t="s">
        <v>908</v>
      </c>
      <c r="C172" s="188"/>
      <c r="D172" s="189" t="s">
        <v>909</v>
      </c>
      <c r="E172" s="400">
        <v>-8175563</v>
      </c>
      <c r="F172" s="373">
        <v>-46579.53</v>
      </c>
      <c r="G172" s="290">
        <v>-66934.159999999989</v>
      </c>
      <c r="H172" s="369">
        <v>0</v>
      </c>
      <c r="I172" s="416">
        <v>-15137.55</v>
      </c>
      <c r="J172" s="418">
        <v>-50072.81</v>
      </c>
      <c r="K172" s="403">
        <v>-12373.109999999997</v>
      </c>
      <c r="L172" s="403">
        <v>0</v>
      </c>
      <c r="M172" s="403">
        <v>0</v>
      </c>
      <c r="N172" s="403">
        <v>0</v>
      </c>
      <c r="O172" s="403">
        <v>0</v>
      </c>
      <c r="P172" s="403">
        <v>0</v>
      </c>
      <c r="Q172" s="415">
        <v>0</v>
      </c>
      <c r="R172" s="249">
        <v>-191097.15999999997</v>
      </c>
      <c r="S172" s="119">
        <v>2.3374189642964036E-2</v>
      </c>
      <c r="T172" s="223"/>
      <c r="U172" s="224"/>
      <c r="V172" s="224"/>
      <c r="W172" s="219"/>
    </row>
    <row r="173" spans="1:24" ht="12.75" customHeight="1" x14ac:dyDescent="0.25">
      <c r="A173" s="504"/>
      <c r="B173" s="250" t="s">
        <v>910</v>
      </c>
      <c r="C173" s="188"/>
      <c r="D173" s="189" t="s">
        <v>911</v>
      </c>
      <c r="E173" s="400"/>
      <c r="F173" s="373"/>
      <c r="G173" s="290"/>
      <c r="H173" s="369"/>
      <c r="I173" s="419"/>
      <c r="J173" s="401"/>
      <c r="K173" s="401"/>
      <c r="L173" s="401"/>
      <c r="M173" s="401"/>
      <c r="N173" s="401"/>
      <c r="O173" s="401"/>
      <c r="P173" s="403"/>
      <c r="Q173" s="415"/>
      <c r="R173" s="249">
        <v>0</v>
      </c>
      <c r="S173" s="119">
        <v>0</v>
      </c>
      <c r="T173" s="223"/>
      <c r="U173" s="224"/>
      <c r="V173" s="224"/>
      <c r="W173" s="219"/>
    </row>
    <row r="174" spans="1:24" ht="12.75" customHeight="1" x14ac:dyDescent="0.25">
      <c r="A174" s="504"/>
      <c r="B174" s="250" t="s">
        <v>912</v>
      </c>
      <c r="C174" s="188"/>
      <c r="D174" s="189" t="s">
        <v>913</v>
      </c>
      <c r="E174" s="400">
        <v>12361121</v>
      </c>
      <c r="F174" s="420">
        <v>0</v>
      </c>
      <c r="G174" s="421">
        <v>0</v>
      </c>
      <c r="H174" s="421">
        <v>0</v>
      </c>
      <c r="I174" s="421">
        <v>0</v>
      </c>
      <c r="J174" s="421">
        <v>0</v>
      </c>
      <c r="K174" s="421">
        <v>0</v>
      </c>
      <c r="L174" s="421">
        <v>0</v>
      </c>
      <c r="M174" s="421">
        <v>0</v>
      </c>
      <c r="N174" s="421">
        <v>0</v>
      </c>
      <c r="O174" s="421">
        <v>0</v>
      </c>
      <c r="P174" s="403">
        <v>0</v>
      </c>
      <c r="Q174" s="415">
        <v>0</v>
      </c>
      <c r="R174" s="249">
        <v>0</v>
      </c>
      <c r="S174" s="119">
        <v>0</v>
      </c>
      <c r="T174" s="223"/>
      <c r="U174" s="224"/>
      <c r="V174" s="224"/>
      <c r="W174" s="219"/>
    </row>
    <row r="175" spans="1:24" ht="12.75" customHeight="1" x14ac:dyDescent="0.25">
      <c r="A175" s="504"/>
      <c r="B175" s="250" t="s">
        <v>914</v>
      </c>
      <c r="C175" s="188"/>
      <c r="D175" s="189" t="s">
        <v>915</v>
      </c>
      <c r="E175" s="400"/>
      <c r="F175" s="418">
        <v>-1797927.3332999991</v>
      </c>
      <c r="G175" s="418">
        <v>-1870495.5033000011</v>
      </c>
      <c r="H175" s="418">
        <v>-3264928.693299999</v>
      </c>
      <c r="I175" s="418">
        <v>-2657275.2932999986</v>
      </c>
      <c r="J175" s="418">
        <v>-2432549.0333000016</v>
      </c>
      <c r="K175" s="418">
        <v>-2552127.6132999985</v>
      </c>
      <c r="L175" s="418">
        <v>-3948795.6133000003</v>
      </c>
      <c r="M175" s="418">
        <v>-3149084.4932999997</v>
      </c>
      <c r="N175" s="418">
        <v>0</v>
      </c>
      <c r="O175" s="418">
        <v>0</v>
      </c>
      <c r="P175" s="403">
        <v>0</v>
      </c>
      <c r="Q175" s="415">
        <v>0</v>
      </c>
      <c r="R175" s="88">
        <v>-21673183.576400004</v>
      </c>
      <c r="S175" s="119">
        <v>0</v>
      </c>
      <c r="T175" s="223"/>
      <c r="U175" s="224"/>
      <c r="V175" s="224"/>
      <c r="W175" s="219"/>
    </row>
    <row r="176" spans="1:24" ht="12.75" customHeight="1" x14ac:dyDescent="0.25">
      <c r="A176" s="504"/>
      <c r="B176" s="250" t="s">
        <v>916</v>
      </c>
      <c r="C176" s="188"/>
      <c r="D176" s="189" t="s">
        <v>917</v>
      </c>
      <c r="E176" s="422">
        <v>13456449.719188988</v>
      </c>
      <c r="F176" s="403">
        <v>11658522.38588899</v>
      </c>
      <c r="G176" s="403">
        <v>9788026.8825889882</v>
      </c>
      <c r="H176" s="403">
        <v>6523098.1892889887</v>
      </c>
      <c r="I176" s="403">
        <v>3865822.8959889901</v>
      </c>
      <c r="J176" s="403">
        <v>1433273.8626889884</v>
      </c>
      <c r="K176" s="403">
        <v>-1118853.75061101</v>
      </c>
      <c r="L176" s="403">
        <v>-5067649.3639110103</v>
      </c>
      <c r="M176" s="403">
        <v>-8216733.8572110105</v>
      </c>
      <c r="N176" s="403">
        <v>-8216733.8572110105</v>
      </c>
      <c r="O176" s="403">
        <v>-8216733.8572110105</v>
      </c>
      <c r="P176" s="403">
        <v>-8216733.8572110105</v>
      </c>
      <c r="Q176" s="415">
        <v>-8216733.8572110105</v>
      </c>
      <c r="R176" s="249">
        <v>-8216733.8572110161</v>
      </c>
      <c r="S176" s="119">
        <v>-0.61061676955504085</v>
      </c>
      <c r="T176" s="223"/>
      <c r="U176" s="224"/>
      <c r="V176" s="224"/>
      <c r="W176" s="224"/>
      <c r="X176" s="219"/>
    </row>
    <row r="177" spans="1:24" ht="10.5" customHeight="1" x14ac:dyDescent="0.25">
      <c r="A177" s="504"/>
      <c r="B177" s="216"/>
      <c r="C177" s="176"/>
      <c r="D177" s="176"/>
      <c r="E177" s="423"/>
      <c r="F177" s="424"/>
      <c r="G177" s="424"/>
      <c r="H177" s="424"/>
      <c r="I177" s="424"/>
      <c r="J177" s="425">
        <f>J176-BAL_MAI!F160</f>
        <v>2.6889883447438478E-3</v>
      </c>
      <c r="K177" s="426"/>
      <c r="L177" s="426">
        <f>L176-BAL_JUL!G165</f>
        <v>39968.906088989228</v>
      </c>
      <c r="M177" s="426"/>
      <c r="N177" s="426"/>
      <c r="O177" s="426"/>
      <c r="P177" s="426"/>
      <c r="Q177" s="426"/>
      <c r="R177" s="251"/>
      <c r="S177" s="176"/>
      <c r="T177" s="223"/>
      <c r="U177" s="244"/>
      <c r="V177" s="244"/>
      <c r="W177" s="245"/>
    </row>
    <row r="178" spans="1:24" ht="12.75" customHeight="1" x14ac:dyDescent="0.25">
      <c r="A178" s="141"/>
      <c r="B178" s="141"/>
      <c r="C178" s="141"/>
      <c r="D178" s="141"/>
      <c r="E178" s="423"/>
      <c r="F178" s="427"/>
      <c r="G178" s="427"/>
      <c r="H178" s="427"/>
      <c r="I178" s="427"/>
      <c r="J178" s="428"/>
      <c r="K178" s="429"/>
      <c r="L178" s="426"/>
      <c r="M178" s="426"/>
      <c r="N178" s="426"/>
      <c r="O178" s="426"/>
      <c r="P178" s="426"/>
      <c r="Q178" s="426"/>
      <c r="R178" s="252"/>
      <c r="S178" s="252"/>
      <c r="T178" s="223"/>
      <c r="U178" s="224"/>
      <c r="V178" s="224"/>
      <c r="W178" s="219"/>
    </row>
    <row r="179" spans="1:24" ht="12.75" customHeight="1" x14ac:dyDescent="0.25">
      <c r="A179" s="141"/>
      <c r="B179" s="239">
        <v>11</v>
      </c>
      <c r="C179" s="496" t="s">
        <v>918</v>
      </c>
      <c r="D179" s="497"/>
      <c r="E179" s="430">
        <v>0</v>
      </c>
      <c r="F179" s="431">
        <v>7361246.0600000005</v>
      </c>
      <c r="G179" s="432">
        <v>7470638.7200000007</v>
      </c>
      <c r="H179" s="432">
        <v>7579522.5499999998</v>
      </c>
      <c r="I179" s="432">
        <v>7696630.4900000002</v>
      </c>
      <c r="J179" s="432">
        <v>7820888.8399999999</v>
      </c>
      <c r="K179" s="432">
        <v>7943606.29</v>
      </c>
      <c r="L179" s="432">
        <v>8081145.9299999997</v>
      </c>
      <c r="M179" s="432">
        <v>8211527.9199999999</v>
      </c>
      <c r="N179" s="398">
        <v>0</v>
      </c>
      <c r="O179" s="398">
        <v>0</v>
      </c>
      <c r="P179" s="398">
        <v>0</v>
      </c>
      <c r="Q179" s="399">
        <v>0</v>
      </c>
      <c r="R179" s="253">
        <v>8211527.9199999999</v>
      </c>
      <c r="S179" s="241">
        <v>0</v>
      </c>
      <c r="T179" s="223"/>
      <c r="U179" s="224"/>
      <c r="V179" s="224"/>
      <c r="W179" s="224"/>
      <c r="X179" s="219"/>
    </row>
    <row r="180" spans="1:24" ht="12.75" customHeight="1" x14ac:dyDescent="0.25">
      <c r="A180" s="141"/>
      <c r="B180" s="242" t="s">
        <v>919</v>
      </c>
      <c r="C180" s="188"/>
      <c r="D180" s="189" t="s">
        <v>920</v>
      </c>
      <c r="E180" s="433">
        <v>0</v>
      </c>
      <c r="F180" s="434">
        <v>3937524.69</v>
      </c>
      <c r="G180" s="435">
        <v>3973921.29</v>
      </c>
      <c r="H180" s="436">
        <v>4009908.76</v>
      </c>
      <c r="I180" s="437">
        <v>4050023.03</v>
      </c>
      <c r="J180" s="437">
        <v>4093671.45</v>
      </c>
      <c r="K180" s="438">
        <v>4136292.64</v>
      </c>
      <c r="L180" s="438">
        <v>4186375.86</v>
      </c>
      <c r="M180" s="438">
        <v>4232620.47</v>
      </c>
      <c r="N180" s="438"/>
      <c r="O180" s="438"/>
      <c r="P180" s="438"/>
      <c r="Q180" s="439"/>
      <c r="R180" s="249">
        <v>4232620.47</v>
      </c>
      <c r="S180" s="119">
        <v>0</v>
      </c>
      <c r="T180" s="154"/>
      <c r="U180" s="155"/>
      <c r="V180" s="155"/>
      <c r="W180" s="155"/>
      <c r="X180" s="156"/>
    </row>
    <row r="181" spans="1:24" ht="12.75" customHeight="1" x14ac:dyDescent="0.25">
      <c r="A181" s="141"/>
      <c r="B181" s="242" t="s">
        <v>921</v>
      </c>
      <c r="C181" s="188"/>
      <c r="D181" s="189" t="s">
        <v>922</v>
      </c>
      <c r="E181" s="433">
        <v>0</v>
      </c>
      <c r="F181" s="440">
        <v>3423721.37</v>
      </c>
      <c r="G181" s="441">
        <v>3496717.43</v>
      </c>
      <c r="H181" s="442">
        <v>3569613.79</v>
      </c>
      <c r="I181" s="443">
        <v>3646607.46</v>
      </c>
      <c r="J181" s="444">
        <v>3727217.39</v>
      </c>
      <c r="K181" s="445">
        <v>3807313.65</v>
      </c>
      <c r="L181" s="445">
        <v>3894770.07</v>
      </c>
      <c r="M181" s="445">
        <v>3978907.45</v>
      </c>
      <c r="N181" s="438"/>
      <c r="O181" s="438"/>
      <c r="P181" s="438"/>
      <c r="Q181" s="439"/>
      <c r="R181" s="249">
        <v>3978907.45</v>
      </c>
      <c r="S181" s="119">
        <v>0</v>
      </c>
      <c r="T181" s="223"/>
      <c r="U181" s="244"/>
      <c r="V181" s="244"/>
      <c r="W181" s="244"/>
      <c r="X181" s="245"/>
    </row>
    <row r="182" spans="1:24" ht="12.75" customHeight="1" x14ac:dyDescent="0.25">
      <c r="A182" s="141"/>
      <c r="B182" s="242" t="s">
        <v>923</v>
      </c>
      <c r="C182" s="188"/>
      <c r="D182" s="189" t="s">
        <v>935</v>
      </c>
      <c r="E182" s="422">
        <v>0</v>
      </c>
      <c r="F182" s="304">
        <v>0</v>
      </c>
      <c r="G182" s="305">
        <v>0</v>
      </c>
      <c r="H182" s="305">
        <v>0</v>
      </c>
      <c r="I182" s="305">
        <v>0</v>
      </c>
      <c r="J182" s="305">
        <v>0</v>
      </c>
      <c r="K182" s="305">
        <v>0</v>
      </c>
      <c r="L182" s="305">
        <v>0</v>
      </c>
      <c r="M182" s="305">
        <v>0</v>
      </c>
      <c r="N182" s="446"/>
      <c r="O182" s="438"/>
      <c r="P182" s="438"/>
      <c r="Q182" s="439"/>
      <c r="R182" s="249">
        <v>0</v>
      </c>
      <c r="S182" s="119">
        <v>0</v>
      </c>
      <c r="T182" s="223"/>
      <c r="U182" s="244"/>
      <c r="V182" s="244"/>
      <c r="W182" s="244"/>
      <c r="X182" s="245"/>
    </row>
    <row r="183" spans="1:24" ht="12.75" customHeight="1" x14ac:dyDescent="0.25">
      <c r="A183" s="141"/>
      <c r="B183" s="242" t="s">
        <v>924</v>
      </c>
      <c r="C183" s="188"/>
      <c r="D183" s="189" t="s">
        <v>925</v>
      </c>
      <c r="E183" s="433">
        <v>0</v>
      </c>
      <c r="F183" s="304">
        <v>0</v>
      </c>
      <c r="G183" s="305">
        <v>0</v>
      </c>
      <c r="H183" s="305">
        <v>0</v>
      </c>
      <c r="I183" s="305">
        <v>0</v>
      </c>
      <c r="J183" s="305">
        <v>0</v>
      </c>
      <c r="K183" s="305">
        <v>0</v>
      </c>
      <c r="L183" s="305">
        <v>0</v>
      </c>
      <c r="M183" s="305">
        <v>0</v>
      </c>
      <c r="N183" s="446"/>
      <c r="O183" s="438"/>
      <c r="P183" s="438"/>
      <c r="Q183" s="439"/>
      <c r="R183" s="249">
        <v>0</v>
      </c>
      <c r="S183" s="119">
        <v>0</v>
      </c>
      <c r="T183" s="223"/>
      <c r="U183" s="244"/>
      <c r="V183" s="244"/>
      <c r="W183" s="244"/>
      <c r="X183" s="245"/>
    </row>
    <row r="184" spans="1:24" ht="12.75" customHeight="1" x14ac:dyDescent="0.25">
      <c r="A184" s="141"/>
      <c r="B184" s="141"/>
      <c r="C184" s="141"/>
      <c r="D184" s="141"/>
      <c r="E184" s="447"/>
      <c r="F184" s="448"/>
      <c r="G184" s="448"/>
      <c r="H184" s="448"/>
      <c r="I184" s="254"/>
      <c r="J184" s="254"/>
      <c r="K184" s="254"/>
      <c r="L184" s="254"/>
      <c r="M184" s="254"/>
      <c r="N184" s="254"/>
      <c r="O184" s="254"/>
      <c r="P184" s="254"/>
      <c r="Q184" s="254"/>
      <c r="R184" s="254"/>
      <c r="S184" s="255"/>
      <c r="T184" s="223"/>
      <c r="U184" s="224"/>
      <c r="V184" s="224"/>
      <c r="W184" s="219"/>
    </row>
    <row r="185" spans="1:24" ht="12.75" customHeight="1" x14ac:dyDescent="0.25">
      <c r="A185" s="470">
        <v>45918</v>
      </c>
      <c r="B185" s="470"/>
      <c r="C185" s="470"/>
      <c r="D185" s="470"/>
      <c r="E185" s="470"/>
      <c r="F185" s="470"/>
      <c r="G185" s="470"/>
      <c r="H185" s="470"/>
      <c r="I185" s="470"/>
      <c r="J185" s="470"/>
      <c r="K185" s="470"/>
      <c r="L185" s="470"/>
      <c r="M185" s="470"/>
      <c r="N185" s="470"/>
      <c r="O185" s="470"/>
      <c r="P185" s="470"/>
      <c r="Q185" s="470"/>
      <c r="R185" s="470"/>
      <c r="S185" s="470"/>
      <c r="T185" s="223"/>
      <c r="U185" s="224"/>
      <c r="V185" s="224"/>
      <c r="W185" s="224"/>
      <c r="X185" s="219"/>
    </row>
    <row r="186" spans="1:24" ht="12.75" customHeight="1" x14ac:dyDescent="0.25">
      <c r="A186" s="141"/>
      <c r="B186" s="141"/>
      <c r="C186" s="141"/>
      <c r="D186" s="141"/>
      <c r="E186" s="447"/>
      <c r="F186" s="448"/>
      <c r="G186" s="448"/>
      <c r="H186" s="448"/>
      <c r="I186" s="448"/>
      <c r="J186" s="254"/>
      <c r="K186" s="254"/>
      <c r="L186" s="254"/>
      <c r="M186" s="254"/>
      <c r="N186" s="254"/>
      <c r="O186" s="254"/>
      <c r="P186" s="254"/>
      <c r="Q186" s="254"/>
      <c r="R186" s="254"/>
      <c r="S186" s="255"/>
      <c r="T186" s="223"/>
      <c r="U186" s="224"/>
      <c r="V186" s="224"/>
      <c r="W186" s="224"/>
      <c r="X186" s="219"/>
    </row>
    <row r="187" spans="1:24" ht="12.75" customHeight="1" x14ac:dyDescent="0.25">
      <c r="A187" s="141"/>
      <c r="B187" s="141"/>
      <c r="C187" s="141"/>
      <c r="D187" s="141"/>
      <c r="E187" s="447"/>
      <c r="F187" s="448"/>
      <c r="G187" s="448"/>
      <c r="H187" s="448"/>
      <c r="I187" s="448"/>
      <c r="J187" s="254"/>
      <c r="K187" s="254"/>
      <c r="L187" s="254"/>
      <c r="M187" s="254"/>
      <c r="N187" s="254"/>
      <c r="O187" s="254"/>
      <c r="P187" s="254"/>
      <c r="Q187" s="254"/>
      <c r="R187" s="254"/>
      <c r="S187" s="255"/>
      <c r="T187" s="223"/>
      <c r="U187" s="224"/>
      <c r="V187" s="224"/>
      <c r="W187" s="224"/>
      <c r="X187" s="219"/>
    </row>
    <row r="188" spans="1:24" ht="12.75" customHeight="1" x14ac:dyDescent="0.25">
      <c r="A188" s="141"/>
      <c r="B188" s="141"/>
      <c r="C188" s="141"/>
      <c r="D188" s="141"/>
      <c r="E188" s="447"/>
      <c r="F188" s="448"/>
      <c r="G188" s="448"/>
      <c r="H188" s="448"/>
      <c r="I188" s="448"/>
      <c r="J188" s="254"/>
      <c r="K188" s="254"/>
      <c r="L188" s="254"/>
      <c r="M188" s="254"/>
      <c r="N188" s="254"/>
      <c r="O188" s="254"/>
      <c r="P188" s="254"/>
      <c r="Q188" s="254"/>
      <c r="R188" s="254"/>
      <c r="S188" s="255"/>
      <c r="T188" s="223"/>
      <c r="U188" s="224"/>
      <c r="V188" s="224"/>
      <c r="W188" s="224"/>
      <c r="X188" s="219"/>
    </row>
    <row r="189" spans="1:24" ht="12.75" customHeight="1" x14ac:dyDescent="0.25">
      <c r="A189" s="498" t="s">
        <v>63</v>
      </c>
      <c r="B189" s="498"/>
      <c r="C189" s="498"/>
      <c r="D189" s="498"/>
      <c r="E189" s="498"/>
      <c r="F189" s="498"/>
      <c r="G189" s="498"/>
      <c r="H189" s="498"/>
      <c r="I189" s="498"/>
      <c r="J189" s="498"/>
      <c r="K189" s="498"/>
      <c r="L189" s="498"/>
      <c r="M189" s="498"/>
      <c r="N189" s="498"/>
      <c r="O189" s="498"/>
      <c r="P189" s="498"/>
      <c r="Q189" s="498"/>
      <c r="R189" s="498"/>
      <c r="S189" s="498"/>
      <c r="T189" s="223"/>
      <c r="U189" s="224"/>
      <c r="V189" s="224"/>
      <c r="W189" s="224"/>
      <c r="X189" s="219"/>
    </row>
    <row r="190" spans="1:24" ht="12.75" customHeight="1" x14ac:dyDescent="0.25">
      <c r="A190" s="498" t="s">
        <v>62</v>
      </c>
      <c r="B190" s="498"/>
      <c r="C190" s="498"/>
      <c r="D190" s="498"/>
      <c r="E190" s="498"/>
      <c r="F190" s="498"/>
      <c r="G190" s="498"/>
      <c r="H190" s="498"/>
      <c r="I190" s="498"/>
      <c r="J190" s="498"/>
      <c r="K190" s="498"/>
      <c r="L190" s="498"/>
      <c r="M190" s="498"/>
      <c r="N190" s="498"/>
      <c r="O190" s="498"/>
      <c r="P190" s="498"/>
      <c r="Q190" s="498"/>
      <c r="R190" s="498"/>
      <c r="S190" s="498"/>
      <c r="T190" s="223"/>
      <c r="U190" s="256"/>
      <c r="V190" s="256"/>
      <c r="W190" s="256"/>
      <c r="X190" s="141"/>
    </row>
    <row r="191" spans="1:24" ht="12.75" customHeight="1" x14ac:dyDescent="0.25">
      <c r="A191" s="141"/>
      <c r="B191" s="141"/>
      <c r="C191" s="141"/>
      <c r="D191" s="141"/>
      <c r="E191" s="447"/>
      <c r="F191" s="448"/>
      <c r="G191" s="448"/>
      <c r="H191" s="448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  <c r="S191" s="255"/>
      <c r="T191" s="223"/>
      <c r="U191" s="224"/>
      <c r="V191" s="224"/>
      <c r="W191" s="219"/>
    </row>
    <row r="192" spans="1:24" ht="12.75" customHeight="1" x14ac:dyDescent="0.25">
      <c r="A192" s="141"/>
      <c r="B192" s="141"/>
      <c r="C192" s="141"/>
      <c r="D192" s="141"/>
      <c r="E192" s="447"/>
      <c r="F192" s="448"/>
      <c r="G192" s="448"/>
      <c r="H192" s="448"/>
      <c r="I192" s="254"/>
      <c r="J192" s="254"/>
      <c r="K192" s="254"/>
      <c r="L192" s="254"/>
      <c r="M192" s="254"/>
      <c r="N192" s="254"/>
      <c r="O192" s="254"/>
      <c r="P192" s="254"/>
      <c r="Q192" s="254"/>
      <c r="R192" s="254"/>
      <c r="S192" s="255"/>
      <c r="T192" s="223"/>
      <c r="U192" s="224"/>
      <c r="V192" s="224"/>
      <c r="W192" s="219"/>
    </row>
    <row r="193" spans="1:23" ht="12.75" customHeight="1" x14ac:dyDescent="0.25">
      <c r="A193" s="141"/>
      <c r="B193" s="216"/>
      <c r="C193" s="141"/>
      <c r="D193" s="141"/>
      <c r="E193" s="447"/>
      <c r="F193" s="448"/>
      <c r="G193" s="448"/>
      <c r="H193" s="448"/>
      <c r="I193" s="257"/>
      <c r="J193" s="257"/>
      <c r="K193" s="257"/>
      <c r="L193" s="257"/>
      <c r="M193" s="257"/>
      <c r="N193" s="257"/>
      <c r="O193" s="257"/>
      <c r="P193" s="257"/>
      <c r="Q193" s="254"/>
      <c r="R193" s="254"/>
      <c r="S193" s="258"/>
      <c r="T193" s="223"/>
      <c r="U193" s="256"/>
      <c r="V193" s="256"/>
      <c r="W193" s="141"/>
    </row>
    <row r="194" spans="1:23" ht="12.75" customHeight="1" x14ac:dyDescent="0.25">
      <c r="A194" s="141"/>
      <c r="B194" s="216"/>
      <c r="C194" s="141"/>
      <c r="D194" s="141"/>
      <c r="E194" s="447"/>
      <c r="F194" s="448"/>
      <c r="G194" s="448"/>
      <c r="H194" s="448"/>
      <c r="I194" s="257"/>
      <c r="J194" s="257"/>
      <c r="K194" s="257"/>
      <c r="L194" s="257"/>
      <c r="M194" s="257"/>
      <c r="N194" s="257"/>
      <c r="O194" s="257"/>
      <c r="P194" s="257"/>
      <c r="Q194" s="254"/>
      <c r="R194" s="254"/>
      <c r="S194" s="258"/>
      <c r="T194" s="223"/>
      <c r="U194" s="256"/>
      <c r="V194" s="256"/>
      <c r="W194" s="141"/>
    </row>
    <row r="195" spans="1:23" ht="12.75" customHeight="1" x14ac:dyDescent="0.25">
      <c r="A195" s="141"/>
      <c r="B195" s="216"/>
      <c r="C195" s="141"/>
      <c r="D195" s="141"/>
      <c r="E195" s="447"/>
      <c r="F195" s="448"/>
      <c r="G195" s="448"/>
      <c r="H195" s="448"/>
      <c r="I195" s="448"/>
      <c r="J195" s="257"/>
      <c r="K195" s="257"/>
      <c r="L195" s="257"/>
      <c r="M195" s="257"/>
      <c r="N195" s="257"/>
      <c r="O195" s="257"/>
      <c r="P195" s="257"/>
      <c r="Q195" s="254"/>
      <c r="R195" s="254"/>
      <c r="S195" s="258"/>
      <c r="T195" s="223"/>
      <c r="U195" s="256"/>
      <c r="V195" s="256"/>
      <c r="W195" s="141"/>
    </row>
    <row r="196" spans="1:23" ht="12.75" customHeight="1" x14ac:dyDescent="0.25">
      <c r="A196" s="141"/>
      <c r="B196" s="216"/>
      <c r="C196" s="141"/>
      <c r="D196" s="141"/>
      <c r="E196" s="447"/>
      <c r="F196" s="448"/>
      <c r="G196" s="448"/>
      <c r="H196" s="448"/>
      <c r="I196" s="257"/>
      <c r="J196" s="257"/>
      <c r="K196" s="257"/>
      <c r="L196" s="257"/>
      <c r="M196" s="257"/>
      <c r="N196" s="257"/>
      <c r="O196" s="257"/>
      <c r="P196" s="257"/>
      <c r="Q196" s="254"/>
      <c r="R196" s="254"/>
      <c r="S196" s="258"/>
      <c r="T196" s="223"/>
      <c r="U196" s="256"/>
      <c r="V196" s="256"/>
      <c r="W196" s="141"/>
    </row>
    <row r="197" spans="1:23" ht="12.75" customHeight="1" x14ac:dyDescent="0.25">
      <c r="A197" s="141"/>
      <c r="B197" s="141"/>
      <c r="C197" s="141"/>
      <c r="D197" s="141"/>
      <c r="E197" s="447"/>
      <c r="F197" s="448"/>
      <c r="G197" s="448"/>
      <c r="H197" s="448"/>
      <c r="I197" s="257"/>
      <c r="J197" s="257"/>
      <c r="K197" s="257"/>
      <c r="L197" s="257"/>
      <c r="M197" s="257"/>
      <c r="N197" s="257"/>
      <c r="O197" s="257"/>
      <c r="P197" s="257"/>
      <c r="Q197" s="254"/>
      <c r="R197" s="254"/>
      <c r="S197" s="258"/>
      <c r="T197" s="223"/>
      <c r="U197" s="256"/>
      <c r="V197" s="256"/>
      <c r="W197" s="141"/>
    </row>
    <row r="198" spans="1:23" ht="12.75" customHeight="1" x14ac:dyDescent="0.25">
      <c r="A198" s="219"/>
      <c r="B198" s="141"/>
      <c r="C198" s="141"/>
      <c r="D198" s="141"/>
      <c r="E198" s="447"/>
      <c r="F198" s="448"/>
      <c r="G198" s="448"/>
      <c r="H198" s="448"/>
      <c r="I198" s="257"/>
      <c r="J198" s="257"/>
      <c r="K198" s="257"/>
      <c r="L198" s="257"/>
      <c r="M198" s="257"/>
      <c r="N198" s="257"/>
      <c r="O198" s="257"/>
      <c r="P198" s="257"/>
      <c r="Q198" s="254"/>
      <c r="R198" s="254"/>
      <c r="S198" s="258"/>
      <c r="T198" s="223"/>
      <c r="U198" s="224"/>
      <c r="V198" s="224"/>
      <c r="W198" s="219"/>
    </row>
    <row r="199" spans="1:23" ht="12.75" customHeight="1" x14ac:dyDescent="0.25">
      <c r="A199" s="219"/>
      <c r="B199" s="141"/>
      <c r="C199" s="141"/>
      <c r="D199" s="141"/>
      <c r="E199" s="447"/>
      <c r="F199" s="448"/>
      <c r="G199" s="448"/>
      <c r="H199" s="448"/>
      <c r="I199" s="257"/>
      <c r="J199" s="257"/>
      <c r="K199" s="257"/>
      <c r="L199" s="257"/>
      <c r="M199" s="257"/>
      <c r="N199" s="257"/>
      <c r="O199" s="257"/>
      <c r="P199" s="257"/>
      <c r="Q199" s="254"/>
      <c r="R199" s="254"/>
      <c r="S199" s="258"/>
      <c r="T199" s="223"/>
      <c r="U199" s="224"/>
      <c r="V199" s="224"/>
      <c r="W199" s="219"/>
    </row>
    <row r="200" spans="1:23" ht="12.75" customHeight="1" x14ac:dyDescent="0.25">
      <c r="A200" s="219"/>
      <c r="B200" s="141"/>
      <c r="C200" s="141"/>
      <c r="D200" s="141"/>
      <c r="E200" s="447"/>
      <c r="F200" s="448"/>
      <c r="G200" s="448"/>
      <c r="H200" s="448"/>
      <c r="I200" s="257"/>
      <c r="J200" s="257"/>
      <c r="K200" s="257"/>
      <c r="L200" s="257"/>
      <c r="M200" s="257"/>
      <c r="N200" s="257"/>
      <c r="O200" s="257"/>
      <c r="P200" s="257"/>
      <c r="Q200" s="254"/>
      <c r="R200" s="254"/>
      <c r="S200" s="258"/>
      <c r="T200" s="223"/>
      <c r="U200" s="224"/>
      <c r="V200" s="224"/>
      <c r="W200" s="219"/>
    </row>
    <row r="201" spans="1:23" ht="12.75" customHeight="1" x14ac:dyDescent="0.25">
      <c r="A201" s="219"/>
      <c r="B201" s="141"/>
      <c r="C201" s="141"/>
      <c r="D201" s="141"/>
      <c r="E201" s="447"/>
      <c r="F201" s="448"/>
      <c r="G201" s="448"/>
      <c r="H201" s="448"/>
      <c r="I201" s="257"/>
      <c r="J201" s="257"/>
      <c r="K201" s="257"/>
      <c r="L201" s="257"/>
      <c r="M201" s="257"/>
      <c r="N201" s="257"/>
      <c r="O201" s="257"/>
      <c r="P201" s="257"/>
      <c r="Q201" s="254"/>
      <c r="R201" s="254"/>
      <c r="S201" s="258"/>
      <c r="T201" s="223"/>
      <c r="U201" s="224"/>
      <c r="V201" s="224"/>
      <c r="W201" s="219"/>
    </row>
    <row r="202" spans="1:23" ht="12.75" customHeight="1" x14ac:dyDescent="0.25">
      <c r="A202" s="219"/>
      <c r="B202" s="141"/>
      <c r="C202" s="141"/>
      <c r="D202" s="141"/>
      <c r="E202" s="447"/>
      <c r="F202" s="448"/>
      <c r="G202" s="448"/>
      <c r="H202" s="448"/>
      <c r="I202" s="257"/>
      <c r="J202" s="257"/>
      <c r="K202" s="257"/>
      <c r="L202" s="257"/>
      <c r="M202" s="257"/>
      <c r="N202" s="257"/>
      <c r="O202" s="257"/>
      <c r="P202" s="257"/>
      <c r="Q202" s="254"/>
      <c r="R202" s="254"/>
      <c r="S202" s="258"/>
      <c r="T202" s="223"/>
      <c r="U202" s="224"/>
      <c r="V202" s="224"/>
      <c r="W202" s="219"/>
    </row>
    <row r="203" spans="1:23" ht="12.75" customHeight="1" x14ac:dyDescent="0.25">
      <c r="A203" s="219"/>
      <c r="B203" s="141"/>
      <c r="C203" s="141"/>
      <c r="D203" s="141"/>
      <c r="E203" s="447"/>
      <c r="F203" s="448"/>
      <c r="G203" s="448"/>
      <c r="H203" s="448"/>
      <c r="I203" s="257"/>
      <c r="J203" s="257"/>
      <c r="K203" s="257"/>
      <c r="L203" s="257"/>
      <c r="M203" s="257"/>
      <c r="N203" s="257"/>
      <c r="O203" s="257"/>
      <c r="P203" s="257"/>
      <c r="Q203" s="254"/>
      <c r="R203" s="254"/>
      <c r="S203" s="258"/>
      <c r="T203" s="223"/>
      <c r="U203" s="224"/>
      <c r="V203" s="224"/>
      <c r="W203" s="219"/>
    </row>
    <row r="204" spans="1:23" ht="12.75" customHeight="1" x14ac:dyDescent="0.25">
      <c r="A204" s="219"/>
      <c r="B204" s="141"/>
      <c r="C204" s="141"/>
      <c r="D204" s="141"/>
      <c r="E204" s="447"/>
      <c r="F204" s="448"/>
      <c r="G204" s="448"/>
      <c r="H204" s="448"/>
      <c r="I204" s="257"/>
      <c r="J204" s="257"/>
      <c r="K204" s="257"/>
      <c r="L204" s="257"/>
      <c r="M204" s="257"/>
      <c r="N204" s="257"/>
      <c r="O204" s="257"/>
      <c r="P204" s="257"/>
      <c r="Q204" s="254"/>
      <c r="R204" s="254"/>
      <c r="S204" s="258"/>
      <c r="T204" s="223"/>
      <c r="U204" s="224"/>
      <c r="V204" s="224"/>
      <c r="W204" s="219"/>
    </row>
    <row r="205" spans="1:23" ht="12.75" customHeight="1" x14ac:dyDescent="0.25">
      <c r="A205" s="219"/>
      <c r="B205" s="141"/>
      <c r="C205" s="141"/>
      <c r="D205" s="141"/>
      <c r="E205" s="447"/>
      <c r="F205" s="448"/>
      <c r="G205" s="448"/>
      <c r="H205" s="448"/>
      <c r="I205" s="257"/>
      <c r="J205" s="257"/>
      <c r="K205" s="257"/>
      <c r="L205" s="257"/>
      <c r="M205" s="257"/>
      <c r="N205" s="257"/>
      <c r="O205" s="257"/>
      <c r="P205" s="257"/>
      <c r="Q205" s="254"/>
      <c r="R205" s="254"/>
      <c r="S205" s="258"/>
      <c r="T205" s="223"/>
      <c r="U205" s="224"/>
      <c r="V205" s="224"/>
      <c r="W205" s="219"/>
    </row>
    <row r="206" spans="1:23" ht="12.75" customHeight="1" x14ac:dyDescent="0.25">
      <c r="A206" s="219"/>
      <c r="B206" s="141"/>
      <c r="C206" s="141"/>
      <c r="D206" s="141"/>
      <c r="E206" s="447"/>
      <c r="F206" s="448"/>
      <c r="G206" s="448"/>
      <c r="H206" s="448"/>
      <c r="I206" s="257"/>
      <c r="J206" s="257"/>
      <c r="K206" s="257"/>
      <c r="L206" s="257"/>
      <c r="M206" s="257"/>
      <c r="N206" s="257"/>
      <c r="O206" s="257"/>
      <c r="P206" s="257"/>
      <c r="Q206" s="254"/>
      <c r="R206" s="254"/>
      <c r="S206" s="258"/>
      <c r="T206" s="223"/>
      <c r="U206" s="224"/>
      <c r="V206" s="224"/>
      <c r="W206" s="219"/>
    </row>
    <row r="207" spans="1:23" ht="12.75" customHeight="1" x14ac:dyDescent="0.25">
      <c r="A207" s="219"/>
      <c r="B207" s="141"/>
      <c r="C207" s="141"/>
      <c r="D207" s="141"/>
      <c r="E207" s="447"/>
      <c r="F207" s="448"/>
      <c r="G207" s="448"/>
      <c r="H207" s="448"/>
      <c r="I207" s="257"/>
      <c r="J207" s="257"/>
      <c r="K207" s="257"/>
      <c r="L207" s="257"/>
      <c r="M207" s="257"/>
      <c r="N207" s="257"/>
      <c r="O207" s="257"/>
      <c r="P207" s="257"/>
      <c r="Q207" s="254"/>
      <c r="R207" s="254"/>
      <c r="S207" s="258"/>
      <c r="T207" s="223"/>
      <c r="U207" s="224"/>
      <c r="V207" s="224"/>
      <c r="W207" s="219"/>
    </row>
    <row r="208" spans="1:23" ht="12.75" customHeight="1" x14ac:dyDescent="0.25">
      <c r="A208" s="219"/>
      <c r="B208" s="141"/>
      <c r="C208" s="141"/>
      <c r="D208" s="141"/>
      <c r="E208" s="447"/>
      <c r="F208" s="448"/>
      <c r="G208" s="448"/>
      <c r="H208" s="448"/>
      <c r="I208" s="257"/>
      <c r="J208" s="257"/>
      <c r="K208" s="257"/>
      <c r="L208" s="257"/>
      <c r="M208" s="257"/>
      <c r="N208" s="257"/>
      <c r="O208" s="257"/>
      <c r="P208" s="257"/>
      <c r="Q208" s="254"/>
      <c r="R208" s="254"/>
      <c r="S208" s="258"/>
      <c r="T208" s="223"/>
      <c r="U208" s="224"/>
      <c r="V208" s="224"/>
      <c r="W208" s="219"/>
    </row>
    <row r="209" spans="1:23" ht="12.75" customHeight="1" x14ac:dyDescent="0.25">
      <c r="A209" s="219"/>
      <c r="B209" s="141"/>
      <c r="C209" s="141"/>
      <c r="D209" s="141"/>
      <c r="E209" s="447"/>
      <c r="F209" s="448"/>
      <c r="G209" s="448"/>
      <c r="H209" s="448"/>
      <c r="I209" s="257"/>
      <c r="J209" s="257"/>
      <c r="K209" s="257"/>
      <c r="L209" s="257"/>
      <c r="M209" s="257"/>
      <c r="N209" s="257"/>
      <c r="O209" s="257"/>
      <c r="P209" s="257"/>
      <c r="Q209" s="254"/>
      <c r="R209" s="254"/>
      <c r="S209" s="258"/>
      <c r="T209" s="223"/>
      <c r="U209" s="224"/>
      <c r="V209" s="224"/>
      <c r="W209" s="219"/>
    </row>
    <row r="210" spans="1:23" ht="12.75" customHeight="1" x14ac:dyDescent="0.25">
      <c r="A210" s="219"/>
      <c r="B210" s="141"/>
      <c r="C210" s="141"/>
      <c r="D210" s="141"/>
      <c r="E210" s="447"/>
      <c r="F210" s="448"/>
      <c r="G210" s="448"/>
      <c r="H210" s="448"/>
      <c r="I210" s="257"/>
      <c r="J210" s="257"/>
      <c r="K210" s="257"/>
      <c r="L210" s="257"/>
      <c r="M210" s="257"/>
      <c r="N210" s="257"/>
      <c r="O210" s="257"/>
      <c r="P210" s="257"/>
      <c r="Q210" s="254"/>
      <c r="R210" s="254"/>
      <c r="S210" s="258"/>
      <c r="T210" s="223"/>
      <c r="U210" s="224"/>
      <c r="V210" s="224"/>
      <c r="W210" s="219"/>
    </row>
    <row r="211" spans="1:23" ht="12.75" customHeight="1" x14ac:dyDescent="0.25">
      <c r="A211" s="219"/>
      <c r="B211" s="141"/>
      <c r="C211" s="141"/>
      <c r="D211" s="141"/>
      <c r="E211" s="447"/>
      <c r="F211" s="448"/>
      <c r="G211" s="448"/>
      <c r="H211" s="448"/>
      <c r="I211" s="257"/>
      <c r="J211" s="257"/>
      <c r="K211" s="257"/>
      <c r="L211" s="257"/>
      <c r="M211" s="257"/>
      <c r="N211" s="257"/>
      <c r="O211" s="257"/>
      <c r="P211" s="257"/>
      <c r="Q211" s="254"/>
      <c r="R211" s="254"/>
      <c r="S211" s="258"/>
      <c r="T211" s="223"/>
      <c r="U211" s="224"/>
      <c r="V211" s="224"/>
      <c r="W211" s="219"/>
    </row>
    <row r="212" spans="1:23" ht="12.75" customHeight="1" x14ac:dyDescent="0.25">
      <c r="A212" s="219"/>
      <c r="B212" s="141"/>
      <c r="C212" s="141"/>
      <c r="D212" s="141"/>
      <c r="E212" s="447"/>
      <c r="F212" s="448"/>
      <c r="G212" s="448"/>
      <c r="H212" s="448"/>
      <c r="I212" s="257"/>
      <c r="J212" s="257"/>
      <c r="K212" s="257"/>
      <c r="L212" s="257"/>
      <c r="M212" s="257"/>
      <c r="N212" s="257"/>
      <c r="O212" s="257"/>
      <c r="P212" s="257"/>
      <c r="Q212" s="254"/>
      <c r="R212" s="254"/>
      <c r="S212" s="258"/>
      <c r="T212" s="223"/>
      <c r="U212" s="224"/>
      <c r="V212" s="224"/>
      <c r="W212" s="219"/>
    </row>
    <row r="213" spans="1:23" ht="12.75" customHeight="1" x14ac:dyDescent="0.25">
      <c r="A213" s="219"/>
      <c r="B213" s="141"/>
      <c r="C213" s="141"/>
      <c r="D213" s="141"/>
      <c r="E213" s="447"/>
      <c r="F213" s="448"/>
      <c r="G213" s="448"/>
      <c r="H213" s="448"/>
      <c r="I213" s="257"/>
      <c r="J213" s="257"/>
      <c r="K213" s="257"/>
      <c r="L213" s="257"/>
      <c r="M213" s="257"/>
      <c r="N213" s="257"/>
      <c r="O213" s="257"/>
      <c r="P213" s="257"/>
      <c r="Q213" s="254"/>
      <c r="R213" s="254"/>
      <c r="S213" s="258"/>
      <c r="T213" s="223"/>
      <c r="U213" s="224"/>
      <c r="V213" s="224"/>
      <c r="W213" s="219"/>
    </row>
    <row r="214" spans="1:23" ht="12.75" customHeight="1" x14ac:dyDescent="0.25">
      <c r="A214" s="219"/>
      <c r="B214" s="141"/>
      <c r="C214" s="141"/>
      <c r="D214" s="141"/>
      <c r="E214" s="447"/>
      <c r="F214" s="448"/>
      <c r="G214" s="448"/>
      <c r="H214" s="448"/>
      <c r="I214" s="257"/>
      <c r="J214" s="257"/>
      <c r="K214" s="257"/>
      <c r="L214" s="257"/>
      <c r="M214" s="257"/>
      <c r="N214" s="257"/>
      <c r="O214" s="257"/>
      <c r="P214" s="257"/>
      <c r="Q214" s="254"/>
      <c r="R214" s="254"/>
      <c r="S214" s="258"/>
      <c r="T214" s="223"/>
      <c r="U214" s="224"/>
      <c r="V214" s="224"/>
      <c r="W214" s="219"/>
    </row>
    <row r="215" spans="1:23" ht="12.75" customHeight="1" x14ac:dyDescent="0.25">
      <c r="A215" s="219"/>
      <c r="B215" s="141"/>
      <c r="C215" s="141"/>
      <c r="D215" s="141"/>
      <c r="E215" s="447"/>
      <c r="F215" s="448"/>
      <c r="G215" s="448"/>
      <c r="H215" s="448"/>
      <c r="I215" s="257"/>
      <c r="J215" s="257"/>
      <c r="K215" s="257"/>
      <c r="L215" s="257"/>
      <c r="M215" s="257"/>
      <c r="N215" s="257"/>
      <c r="O215" s="257"/>
      <c r="P215" s="257"/>
      <c r="Q215" s="254"/>
      <c r="R215" s="254"/>
      <c r="S215" s="258"/>
      <c r="T215" s="223"/>
      <c r="U215" s="224"/>
      <c r="V215" s="224"/>
      <c r="W215" s="219"/>
    </row>
    <row r="216" spans="1:23" ht="12.75" customHeight="1" x14ac:dyDescent="0.25">
      <c r="A216" s="219"/>
      <c r="B216" s="141"/>
      <c r="C216" s="141"/>
      <c r="D216" s="141"/>
      <c r="E216" s="447"/>
      <c r="F216" s="448"/>
      <c r="G216" s="448"/>
      <c r="H216" s="448"/>
      <c r="I216" s="257"/>
      <c r="J216" s="257"/>
      <c r="K216" s="257"/>
      <c r="L216" s="257"/>
      <c r="M216" s="257"/>
      <c r="N216" s="257"/>
      <c r="O216" s="257"/>
      <c r="P216" s="257"/>
      <c r="Q216" s="254"/>
      <c r="R216" s="254"/>
      <c r="S216" s="258"/>
      <c r="T216" s="223"/>
      <c r="U216" s="224"/>
      <c r="V216" s="224"/>
      <c r="W216" s="219"/>
    </row>
    <row r="217" spans="1:23" ht="12.75" customHeight="1" x14ac:dyDescent="0.25">
      <c r="A217" s="219"/>
      <c r="B217" s="141"/>
      <c r="C217" s="141"/>
      <c r="D217" s="141"/>
      <c r="E217" s="447"/>
      <c r="F217" s="448"/>
      <c r="G217" s="448"/>
      <c r="H217" s="448"/>
      <c r="I217" s="257"/>
      <c r="J217" s="257"/>
      <c r="K217" s="257"/>
      <c r="L217" s="257"/>
      <c r="M217" s="257"/>
      <c r="N217" s="257"/>
      <c r="O217" s="257"/>
      <c r="P217" s="257"/>
      <c r="Q217" s="254"/>
      <c r="R217" s="254"/>
      <c r="S217" s="258"/>
      <c r="T217" s="223"/>
      <c r="U217" s="224"/>
      <c r="V217" s="224"/>
      <c r="W217" s="219"/>
    </row>
    <row r="218" spans="1:23" ht="12.75" customHeight="1" x14ac:dyDescent="0.25">
      <c r="A218" s="219"/>
      <c r="B218" s="141"/>
      <c r="C218" s="141"/>
      <c r="D218" s="141"/>
      <c r="E218" s="447"/>
      <c r="F218" s="448"/>
      <c r="G218" s="448"/>
      <c r="H218" s="448"/>
      <c r="I218" s="257"/>
      <c r="J218" s="257"/>
      <c r="K218" s="257"/>
      <c r="L218" s="257"/>
      <c r="M218" s="257"/>
      <c r="N218" s="257"/>
      <c r="O218" s="257"/>
      <c r="P218" s="257"/>
      <c r="Q218" s="254"/>
      <c r="R218" s="254"/>
      <c r="S218" s="258"/>
      <c r="T218" s="223"/>
      <c r="U218" s="224"/>
      <c r="V218" s="224"/>
      <c r="W218" s="219"/>
    </row>
    <row r="219" spans="1:23" ht="12.75" customHeight="1" x14ac:dyDescent="0.25">
      <c r="A219" s="219"/>
      <c r="B219" s="141"/>
      <c r="C219" s="141"/>
      <c r="D219" s="141"/>
      <c r="E219" s="447"/>
      <c r="F219" s="448"/>
      <c r="G219" s="448"/>
      <c r="H219" s="448"/>
      <c r="I219" s="257"/>
      <c r="J219" s="257"/>
      <c r="K219" s="257"/>
      <c r="L219" s="257"/>
      <c r="M219" s="257"/>
      <c r="N219" s="257"/>
      <c r="O219" s="257"/>
      <c r="P219" s="257"/>
      <c r="Q219" s="254"/>
      <c r="R219" s="254"/>
      <c r="S219" s="258"/>
      <c r="T219" s="223"/>
      <c r="U219" s="224"/>
      <c r="V219" s="224"/>
      <c r="W219" s="219"/>
    </row>
    <row r="220" spans="1:23" ht="12.75" customHeight="1" x14ac:dyDescent="0.25">
      <c r="A220" s="219"/>
      <c r="B220" s="141"/>
      <c r="C220" s="141"/>
      <c r="D220" s="141"/>
      <c r="E220" s="447"/>
      <c r="F220" s="448"/>
      <c r="G220" s="448"/>
      <c r="H220" s="448"/>
      <c r="I220" s="257"/>
      <c r="J220" s="257"/>
      <c r="K220" s="257"/>
      <c r="L220" s="257"/>
      <c r="M220" s="257"/>
      <c r="N220" s="257"/>
      <c r="O220" s="257"/>
      <c r="P220" s="257"/>
      <c r="Q220" s="254"/>
      <c r="R220" s="254"/>
      <c r="S220" s="258"/>
      <c r="T220" s="223"/>
      <c r="U220" s="224"/>
      <c r="V220" s="224"/>
      <c r="W220" s="219"/>
    </row>
    <row r="221" spans="1:23" ht="12.75" customHeight="1" x14ac:dyDescent="0.25">
      <c r="A221" s="219"/>
      <c r="B221" s="141"/>
      <c r="C221" s="141"/>
      <c r="D221" s="141"/>
      <c r="E221" s="447"/>
      <c r="F221" s="448"/>
      <c r="G221" s="448"/>
      <c r="H221" s="448"/>
      <c r="I221" s="257"/>
      <c r="J221" s="257"/>
      <c r="K221" s="257"/>
      <c r="L221" s="257"/>
      <c r="M221" s="257"/>
      <c r="N221" s="257"/>
      <c r="O221" s="257"/>
      <c r="P221" s="257"/>
      <c r="Q221" s="254"/>
      <c r="R221" s="254"/>
      <c r="S221" s="258"/>
      <c r="T221" s="223"/>
      <c r="U221" s="224"/>
      <c r="V221" s="224"/>
      <c r="W221" s="219"/>
    </row>
    <row r="222" spans="1:23" ht="12.75" customHeight="1" x14ac:dyDescent="0.25">
      <c r="A222" s="219"/>
      <c r="B222" s="141"/>
      <c r="C222" s="141"/>
      <c r="D222" s="141"/>
      <c r="E222" s="447"/>
      <c r="F222" s="448"/>
      <c r="G222" s="448"/>
      <c r="H222" s="448"/>
      <c r="I222" s="257"/>
      <c r="J222" s="257"/>
      <c r="K222" s="257"/>
      <c r="L222" s="257"/>
      <c r="M222" s="257"/>
      <c r="N222" s="257"/>
      <c r="O222" s="257"/>
      <c r="P222" s="257"/>
      <c r="Q222" s="254"/>
      <c r="R222" s="254"/>
      <c r="S222" s="258"/>
      <c r="T222" s="223"/>
      <c r="U222" s="224"/>
      <c r="V222" s="224"/>
      <c r="W222" s="219"/>
    </row>
    <row r="223" spans="1:23" ht="12.75" customHeight="1" x14ac:dyDescent="0.25">
      <c r="A223" s="219"/>
      <c r="B223" s="141"/>
      <c r="C223" s="141"/>
      <c r="D223" s="141"/>
      <c r="E223" s="447"/>
      <c r="F223" s="448"/>
      <c r="G223" s="448"/>
      <c r="H223" s="448"/>
      <c r="I223" s="257"/>
      <c r="J223" s="257"/>
      <c r="K223" s="257"/>
      <c r="L223" s="257"/>
      <c r="M223" s="257"/>
      <c r="N223" s="257"/>
      <c r="O223" s="257"/>
      <c r="P223" s="257"/>
      <c r="Q223" s="254"/>
      <c r="R223" s="254"/>
      <c r="S223" s="258"/>
      <c r="T223" s="223"/>
      <c r="U223" s="224"/>
      <c r="V223" s="224"/>
      <c r="W223" s="219"/>
    </row>
    <row r="224" spans="1:23" ht="12.75" customHeight="1" x14ac:dyDescent="0.25">
      <c r="A224" s="219"/>
      <c r="B224" s="141"/>
      <c r="C224" s="141"/>
      <c r="D224" s="141"/>
      <c r="E224" s="447"/>
      <c r="F224" s="448"/>
      <c r="G224" s="448"/>
      <c r="H224" s="448"/>
      <c r="I224" s="257"/>
      <c r="J224" s="257"/>
      <c r="K224" s="257"/>
      <c r="L224" s="257"/>
      <c r="M224" s="257"/>
      <c r="N224" s="257"/>
      <c r="O224" s="257"/>
      <c r="P224" s="257"/>
      <c r="Q224" s="254"/>
      <c r="R224" s="254"/>
      <c r="S224" s="258"/>
      <c r="T224" s="223"/>
      <c r="U224" s="224"/>
      <c r="V224" s="224"/>
      <c r="W224" s="219"/>
    </row>
    <row r="225" spans="1:23" ht="12.75" customHeight="1" x14ac:dyDescent="0.25">
      <c r="A225" s="219"/>
      <c r="B225" s="141"/>
      <c r="C225" s="141"/>
      <c r="D225" s="141"/>
      <c r="E225" s="447"/>
      <c r="F225" s="448"/>
      <c r="G225" s="448"/>
      <c r="H225" s="448"/>
      <c r="I225" s="257"/>
      <c r="J225" s="257"/>
      <c r="K225" s="257"/>
      <c r="L225" s="257"/>
      <c r="M225" s="257"/>
      <c r="N225" s="257"/>
      <c r="O225" s="257"/>
      <c r="P225" s="257"/>
      <c r="Q225" s="254"/>
      <c r="R225" s="254"/>
      <c r="S225" s="258"/>
      <c r="T225" s="223"/>
      <c r="U225" s="224"/>
      <c r="V225" s="224"/>
      <c r="W225" s="219"/>
    </row>
    <row r="226" spans="1:23" ht="12.75" customHeight="1" x14ac:dyDescent="0.25">
      <c r="A226" s="219"/>
      <c r="B226" s="141"/>
      <c r="C226" s="141"/>
      <c r="D226" s="141"/>
      <c r="E226" s="447"/>
      <c r="F226" s="448"/>
      <c r="G226" s="448"/>
      <c r="H226" s="448"/>
      <c r="I226" s="257"/>
      <c r="J226" s="257"/>
      <c r="K226" s="257"/>
      <c r="L226" s="257"/>
      <c r="M226" s="257"/>
      <c r="N226" s="257"/>
      <c r="O226" s="257"/>
      <c r="P226" s="257"/>
      <c r="Q226" s="254"/>
      <c r="R226" s="254"/>
      <c r="S226" s="258"/>
      <c r="T226" s="223"/>
      <c r="U226" s="224"/>
      <c r="V226" s="224"/>
      <c r="W226" s="219"/>
    </row>
    <row r="227" spans="1:23" ht="12.75" customHeight="1" x14ac:dyDescent="0.25">
      <c r="A227" s="219"/>
      <c r="B227" s="141"/>
      <c r="C227" s="141"/>
      <c r="D227" s="141"/>
      <c r="E227" s="447"/>
      <c r="F227" s="448"/>
      <c r="G227" s="448"/>
      <c r="H227" s="448"/>
      <c r="I227" s="257"/>
      <c r="J227" s="257"/>
      <c r="K227" s="257"/>
      <c r="L227" s="257"/>
      <c r="M227" s="257"/>
      <c r="N227" s="257"/>
      <c r="O227" s="257"/>
      <c r="P227" s="257"/>
      <c r="Q227" s="254"/>
      <c r="R227" s="254"/>
      <c r="S227" s="258"/>
      <c r="T227" s="223"/>
      <c r="U227" s="224"/>
      <c r="V227" s="224"/>
      <c r="W227" s="219"/>
    </row>
    <row r="228" spans="1:23" ht="12.75" customHeight="1" x14ac:dyDescent="0.25">
      <c r="A228" s="219"/>
      <c r="B228" s="141"/>
      <c r="C228" s="141"/>
      <c r="D228" s="141"/>
      <c r="E228" s="447"/>
      <c r="F228" s="448"/>
      <c r="G228" s="448"/>
      <c r="H228" s="448"/>
      <c r="I228" s="257"/>
      <c r="J228" s="257"/>
      <c r="K228" s="257"/>
      <c r="L228" s="257"/>
      <c r="M228" s="257"/>
      <c r="N228" s="257"/>
      <c r="O228" s="257"/>
      <c r="P228" s="257"/>
      <c r="Q228" s="254"/>
      <c r="R228" s="254"/>
      <c r="S228" s="258"/>
      <c r="T228" s="223"/>
      <c r="U228" s="224"/>
      <c r="V228" s="224"/>
      <c r="W228" s="219"/>
    </row>
    <row r="229" spans="1:23" ht="12.75" customHeight="1" x14ac:dyDescent="0.25">
      <c r="A229" s="219"/>
      <c r="B229" s="141"/>
      <c r="C229" s="141"/>
      <c r="D229" s="141"/>
      <c r="E229" s="447"/>
      <c r="F229" s="448"/>
      <c r="G229" s="448"/>
      <c r="H229" s="448"/>
      <c r="I229" s="257"/>
      <c r="J229" s="257"/>
      <c r="K229" s="257"/>
      <c r="L229" s="257"/>
      <c r="M229" s="257"/>
      <c r="N229" s="257"/>
      <c r="O229" s="257"/>
      <c r="P229" s="257"/>
      <c r="Q229" s="254"/>
      <c r="R229" s="254"/>
      <c r="S229" s="258"/>
      <c r="T229" s="223"/>
      <c r="U229" s="224"/>
      <c r="V229" s="224"/>
      <c r="W229" s="219"/>
    </row>
    <row r="230" spans="1:23" ht="12.75" customHeight="1" x14ac:dyDescent="0.25">
      <c r="A230" s="219"/>
      <c r="B230" s="141"/>
      <c r="C230" s="141"/>
      <c r="D230" s="141"/>
      <c r="E230" s="447"/>
      <c r="F230" s="448"/>
      <c r="G230" s="448"/>
      <c r="H230" s="448"/>
      <c r="I230" s="257"/>
      <c r="J230" s="257"/>
      <c r="K230" s="257"/>
      <c r="L230" s="257"/>
      <c r="M230" s="257"/>
      <c r="N230" s="257"/>
      <c r="O230" s="257"/>
      <c r="P230" s="257"/>
      <c r="Q230" s="254"/>
      <c r="R230" s="254"/>
      <c r="S230" s="258"/>
      <c r="T230" s="223"/>
      <c r="U230" s="224"/>
      <c r="V230" s="224"/>
      <c r="W230" s="219"/>
    </row>
    <row r="231" spans="1:23" ht="12.75" customHeight="1" x14ac:dyDescent="0.25">
      <c r="A231" s="219"/>
      <c r="B231" s="141"/>
      <c r="C231" s="141"/>
      <c r="D231" s="141"/>
      <c r="E231" s="447"/>
      <c r="F231" s="448"/>
      <c r="G231" s="448"/>
      <c r="H231" s="448"/>
      <c r="I231" s="257"/>
      <c r="J231" s="257"/>
      <c r="K231" s="257"/>
      <c r="L231" s="257"/>
      <c r="M231" s="257"/>
      <c r="N231" s="257"/>
      <c r="O231" s="257"/>
      <c r="P231" s="257"/>
      <c r="Q231" s="254"/>
      <c r="R231" s="254"/>
      <c r="S231" s="258"/>
      <c r="T231" s="223"/>
      <c r="U231" s="224"/>
      <c r="V231" s="224"/>
      <c r="W231" s="219"/>
    </row>
    <row r="232" spans="1:23" ht="12.75" customHeight="1" x14ac:dyDescent="0.25">
      <c r="A232" s="219"/>
      <c r="B232" s="141"/>
      <c r="C232" s="141"/>
      <c r="D232" s="141"/>
      <c r="E232" s="447"/>
      <c r="F232" s="448"/>
      <c r="G232" s="448"/>
      <c r="H232" s="448"/>
      <c r="I232" s="257"/>
      <c r="J232" s="257"/>
      <c r="K232" s="257"/>
      <c r="L232" s="257"/>
      <c r="M232" s="257"/>
      <c r="N232" s="257"/>
      <c r="O232" s="257"/>
      <c r="P232" s="257"/>
      <c r="Q232" s="254"/>
      <c r="R232" s="254"/>
      <c r="S232" s="258"/>
      <c r="T232" s="223"/>
      <c r="U232" s="224"/>
      <c r="V232" s="224"/>
      <c r="W232" s="219"/>
    </row>
    <row r="233" spans="1:23" ht="12.75" customHeight="1" x14ac:dyDescent="0.25">
      <c r="A233" s="219"/>
      <c r="B233" s="141"/>
      <c r="C233" s="141"/>
      <c r="D233" s="141"/>
      <c r="E233" s="447"/>
      <c r="F233" s="448"/>
      <c r="G233" s="448"/>
      <c r="H233" s="448"/>
      <c r="I233" s="257"/>
      <c r="J233" s="257"/>
      <c r="K233" s="257"/>
      <c r="L233" s="257"/>
      <c r="M233" s="257"/>
      <c r="N233" s="257"/>
      <c r="O233" s="257"/>
      <c r="P233" s="257"/>
      <c r="Q233" s="254"/>
      <c r="R233" s="254"/>
      <c r="S233" s="258"/>
      <c r="T233" s="223"/>
      <c r="U233" s="224"/>
      <c r="V233" s="224"/>
      <c r="W233" s="219"/>
    </row>
    <row r="234" spans="1:23" ht="12.75" customHeight="1" x14ac:dyDescent="0.25">
      <c r="A234" s="219"/>
      <c r="B234" s="141"/>
      <c r="C234" s="141"/>
      <c r="D234" s="141"/>
      <c r="E234" s="447"/>
      <c r="F234" s="448"/>
      <c r="G234" s="448"/>
      <c r="H234" s="448"/>
      <c r="I234" s="257"/>
      <c r="J234" s="257"/>
      <c r="K234" s="257"/>
      <c r="L234" s="257"/>
      <c r="M234" s="257"/>
      <c r="N234" s="257"/>
      <c r="O234" s="257"/>
      <c r="P234" s="257"/>
      <c r="Q234" s="254"/>
      <c r="R234" s="254"/>
      <c r="S234" s="258"/>
      <c r="T234" s="223"/>
      <c r="U234" s="224"/>
      <c r="V234" s="224"/>
      <c r="W234" s="219"/>
    </row>
    <row r="235" spans="1:23" ht="12.75" customHeight="1" x14ac:dyDescent="0.25">
      <c r="A235" s="219"/>
      <c r="B235" s="141"/>
      <c r="C235" s="141"/>
      <c r="D235" s="141"/>
      <c r="E235" s="447"/>
      <c r="F235" s="448"/>
      <c r="G235" s="448"/>
      <c r="H235" s="448"/>
      <c r="I235" s="257"/>
      <c r="J235" s="257"/>
      <c r="K235" s="257"/>
      <c r="L235" s="257"/>
      <c r="M235" s="257"/>
      <c r="N235" s="257"/>
      <c r="O235" s="257"/>
      <c r="P235" s="257"/>
      <c r="Q235" s="254"/>
      <c r="R235" s="254"/>
      <c r="S235" s="258"/>
      <c r="T235" s="223"/>
      <c r="U235" s="224"/>
      <c r="V235" s="224"/>
      <c r="W235" s="219"/>
    </row>
    <row r="236" spans="1:23" ht="12.75" customHeight="1" x14ac:dyDescent="0.25">
      <c r="A236" s="219"/>
      <c r="B236" s="141"/>
      <c r="C236" s="141"/>
      <c r="D236" s="141"/>
      <c r="E236" s="447"/>
      <c r="F236" s="448"/>
      <c r="G236" s="448"/>
      <c r="H236" s="448"/>
      <c r="I236" s="257"/>
      <c r="J236" s="257"/>
      <c r="K236" s="257"/>
      <c r="L236" s="257"/>
      <c r="M236" s="257"/>
      <c r="N236" s="257"/>
      <c r="O236" s="257"/>
      <c r="P236" s="257"/>
      <c r="Q236" s="254"/>
      <c r="R236" s="254"/>
      <c r="S236" s="258"/>
      <c r="T236" s="223"/>
      <c r="U236" s="224"/>
      <c r="V236" s="224"/>
      <c r="W236" s="219"/>
    </row>
    <row r="237" spans="1:23" ht="12.75" customHeight="1" x14ac:dyDescent="0.25">
      <c r="A237" s="219"/>
      <c r="B237" s="141"/>
      <c r="C237" s="141"/>
      <c r="D237" s="141"/>
      <c r="E237" s="447"/>
      <c r="F237" s="448"/>
      <c r="G237" s="448"/>
      <c r="H237" s="448"/>
      <c r="I237" s="257"/>
      <c r="J237" s="257"/>
      <c r="K237" s="257"/>
      <c r="L237" s="257"/>
      <c r="M237" s="257"/>
      <c r="N237" s="257"/>
      <c r="O237" s="257"/>
      <c r="P237" s="257"/>
      <c r="Q237" s="254"/>
      <c r="R237" s="254"/>
      <c r="S237" s="258"/>
      <c r="T237" s="223"/>
      <c r="U237" s="224"/>
      <c r="V237" s="224"/>
      <c r="W237" s="219"/>
    </row>
    <row r="238" spans="1:23" ht="12.75" customHeight="1" x14ac:dyDescent="0.25">
      <c r="A238" s="219"/>
      <c r="B238" s="141"/>
      <c r="C238" s="141"/>
      <c r="D238" s="141"/>
      <c r="E238" s="447"/>
      <c r="F238" s="448"/>
      <c r="G238" s="448"/>
      <c r="H238" s="448"/>
      <c r="I238" s="257"/>
      <c r="J238" s="257"/>
      <c r="K238" s="257"/>
      <c r="L238" s="257"/>
      <c r="M238" s="257"/>
      <c r="N238" s="257"/>
      <c r="O238" s="257"/>
      <c r="P238" s="257"/>
      <c r="Q238" s="254"/>
      <c r="R238" s="254"/>
      <c r="S238" s="258"/>
      <c r="T238" s="223"/>
      <c r="U238" s="224"/>
      <c r="V238" s="224"/>
      <c r="W238" s="219"/>
    </row>
    <row r="239" spans="1:23" ht="12.75" customHeight="1" x14ac:dyDescent="0.25">
      <c r="A239" s="219"/>
      <c r="B239" s="141"/>
      <c r="C239" s="141"/>
      <c r="D239" s="141"/>
      <c r="E239" s="447"/>
      <c r="F239" s="448"/>
      <c r="G239" s="448"/>
      <c r="H239" s="448"/>
      <c r="I239" s="257"/>
      <c r="J239" s="257"/>
      <c r="K239" s="257"/>
      <c r="L239" s="257"/>
      <c r="M239" s="257"/>
      <c r="N239" s="257"/>
      <c r="O239" s="257"/>
      <c r="P239" s="257"/>
      <c r="Q239" s="254"/>
      <c r="R239" s="254"/>
      <c r="S239" s="258"/>
      <c r="T239" s="223"/>
      <c r="U239" s="224"/>
      <c r="V239" s="224"/>
      <c r="W239" s="219"/>
    </row>
    <row r="240" spans="1:23" ht="12.75" customHeight="1" x14ac:dyDescent="0.25">
      <c r="A240" s="219"/>
      <c r="B240" s="141"/>
      <c r="C240" s="141"/>
      <c r="D240" s="141"/>
      <c r="E240" s="447"/>
      <c r="F240" s="448"/>
      <c r="G240" s="448"/>
      <c r="H240" s="448"/>
      <c r="I240" s="257"/>
      <c r="J240" s="257"/>
      <c r="K240" s="257"/>
      <c r="L240" s="257"/>
      <c r="M240" s="257"/>
      <c r="N240" s="257"/>
      <c r="O240" s="257"/>
      <c r="P240" s="257"/>
      <c r="Q240" s="254"/>
      <c r="R240" s="254"/>
      <c r="S240" s="258"/>
      <c r="T240" s="223"/>
      <c r="U240" s="224"/>
      <c r="V240" s="224"/>
      <c r="W240" s="219"/>
    </row>
    <row r="241" spans="1:23" ht="12.75" customHeight="1" x14ac:dyDescent="0.25">
      <c r="A241" s="219"/>
      <c r="B241" s="141"/>
      <c r="C241" s="141"/>
      <c r="D241" s="141"/>
      <c r="E241" s="447"/>
      <c r="F241" s="448"/>
      <c r="G241" s="448"/>
      <c r="H241" s="448"/>
      <c r="I241" s="257"/>
      <c r="J241" s="257"/>
      <c r="K241" s="257"/>
      <c r="L241" s="257"/>
      <c r="M241" s="257"/>
      <c r="N241" s="257"/>
      <c r="O241" s="257"/>
      <c r="P241" s="257"/>
      <c r="Q241" s="254"/>
      <c r="R241" s="254"/>
      <c r="S241" s="258"/>
      <c r="T241" s="223"/>
      <c r="U241" s="224"/>
      <c r="V241" s="224"/>
      <c r="W241" s="219"/>
    </row>
    <row r="242" spans="1:23" ht="12.75" customHeight="1" x14ac:dyDescent="0.25">
      <c r="A242" s="219"/>
      <c r="B242" s="141"/>
      <c r="C242" s="141"/>
      <c r="D242" s="141"/>
      <c r="E242" s="447"/>
      <c r="F242" s="448"/>
      <c r="G242" s="448"/>
      <c r="H242" s="448"/>
      <c r="I242" s="257"/>
      <c r="J242" s="257"/>
      <c r="K242" s="257"/>
      <c r="L242" s="257"/>
      <c r="M242" s="257"/>
      <c r="N242" s="257"/>
      <c r="O242" s="257"/>
      <c r="P242" s="257"/>
      <c r="Q242" s="254"/>
      <c r="R242" s="254"/>
      <c r="S242" s="258"/>
      <c r="T242" s="223"/>
      <c r="U242" s="224"/>
      <c r="V242" s="224"/>
      <c r="W242" s="219"/>
    </row>
    <row r="243" spans="1:23" ht="12.75" customHeight="1" x14ac:dyDescent="0.25">
      <c r="A243" s="219"/>
      <c r="B243" s="141"/>
      <c r="C243" s="141"/>
      <c r="D243" s="141"/>
      <c r="E243" s="447"/>
      <c r="F243" s="448"/>
      <c r="G243" s="448"/>
      <c r="H243" s="448"/>
      <c r="I243" s="257"/>
      <c r="J243" s="257"/>
      <c r="K243" s="257"/>
      <c r="L243" s="257"/>
      <c r="M243" s="257"/>
      <c r="N243" s="257"/>
      <c r="O243" s="257"/>
      <c r="P243" s="257"/>
      <c r="Q243" s="254"/>
      <c r="R243" s="254"/>
      <c r="S243" s="258"/>
      <c r="T243" s="223"/>
      <c r="U243" s="224"/>
      <c r="V243" s="224"/>
      <c r="W243" s="219"/>
    </row>
    <row r="244" spans="1:23" ht="12.75" customHeight="1" x14ac:dyDescent="0.25">
      <c r="A244" s="219"/>
      <c r="B244" s="141"/>
      <c r="C244" s="141"/>
      <c r="D244" s="141"/>
      <c r="E244" s="447"/>
      <c r="F244" s="448"/>
      <c r="G244" s="448"/>
      <c r="H244" s="448"/>
      <c r="I244" s="257"/>
      <c r="J244" s="257"/>
      <c r="K244" s="257"/>
      <c r="L244" s="257"/>
      <c r="M244" s="257"/>
      <c r="N244" s="257"/>
      <c r="O244" s="257"/>
      <c r="P244" s="257"/>
      <c r="Q244" s="254"/>
      <c r="R244" s="254"/>
      <c r="S244" s="258"/>
      <c r="T244" s="223"/>
      <c r="U244" s="224"/>
      <c r="V244" s="224"/>
      <c r="W244" s="219"/>
    </row>
    <row r="245" spans="1:23" ht="12.75" customHeight="1" x14ac:dyDescent="0.25">
      <c r="A245" s="219"/>
      <c r="B245" s="141"/>
      <c r="C245" s="141"/>
      <c r="D245" s="141"/>
      <c r="E245" s="447"/>
      <c r="F245" s="448"/>
      <c r="G245" s="448"/>
      <c r="H245" s="448"/>
      <c r="I245" s="257"/>
      <c r="J245" s="257"/>
      <c r="K245" s="257"/>
      <c r="L245" s="257"/>
      <c r="M245" s="257"/>
      <c r="N245" s="257"/>
      <c r="O245" s="257"/>
      <c r="P245" s="257"/>
      <c r="Q245" s="254"/>
      <c r="R245" s="254"/>
      <c r="S245" s="258"/>
      <c r="T245" s="223"/>
      <c r="U245" s="224"/>
      <c r="V245" s="224"/>
      <c r="W245" s="219"/>
    </row>
    <row r="246" spans="1:23" ht="12.75" customHeight="1" x14ac:dyDescent="0.25">
      <c r="A246" s="219"/>
      <c r="B246" s="141"/>
      <c r="C246" s="141"/>
      <c r="D246" s="141"/>
      <c r="E246" s="447"/>
      <c r="F246" s="448"/>
      <c r="G246" s="448"/>
      <c r="H246" s="448"/>
      <c r="I246" s="257"/>
      <c r="J246" s="257"/>
      <c r="K246" s="257"/>
      <c r="L246" s="257"/>
      <c r="M246" s="257"/>
      <c r="N246" s="257"/>
      <c r="O246" s="257"/>
      <c r="P246" s="257"/>
      <c r="Q246" s="254"/>
      <c r="R246" s="254"/>
      <c r="S246" s="258"/>
      <c r="T246" s="223"/>
      <c r="U246" s="224"/>
      <c r="V246" s="224"/>
      <c r="W246" s="219"/>
    </row>
    <row r="247" spans="1:23" ht="12.75" customHeight="1" x14ac:dyDescent="0.25">
      <c r="A247" s="219"/>
      <c r="B247" s="141"/>
      <c r="C247" s="141"/>
      <c r="D247" s="141"/>
      <c r="E247" s="447"/>
      <c r="F247" s="448"/>
      <c r="G247" s="448"/>
      <c r="H247" s="448"/>
      <c r="I247" s="257"/>
      <c r="J247" s="257"/>
      <c r="K247" s="257"/>
      <c r="L247" s="257"/>
      <c r="M247" s="257"/>
      <c r="N247" s="257"/>
      <c r="O247" s="257"/>
      <c r="P247" s="257"/>
      <c r="Q247" s="254"/>
      <c r="R247" s="254"/>
      <c r="S247" s="258"/>
      <c r="T247" s="223"/>
      <c r="U247" s="224"/>
      <c r="V247" s="224"/>
      <c r="W247" s="219"/>
    </row>
    <row r="248" spans="1:23" ht="12.75" customHeight="1" x14ac:dyDescent="0.25">
      <c r="A248" s="219"/>
      <c r="B248" s="141"/>
      <c r="C248" s="141"/>
      <c r="D248" s="141"/>
      <c r="E248" s="447"/>
      <c r="F248" s="448"/>
      <c r="G248" s="448"/>
      <c r="H248" s="448"/>
      <c r="I248" s="257"/>
      <c r="J248" s="257"/>
      <c r="K248" s="257"/>
      <c r="L248" s="257"/>
      <c r="M248" s="257"/>
      <c r="N248" s="257"/>
      <c r="O248" s="257"/>
      <c r="P248" s="257"/>
      <c r="Q248" s="254"/>
      <c r="R248" s="254"/>
      <c r="S248" s="258"/>
      <c r="T248" s="223"/>
      <c r="U248" s="224"/>
      <c r="V248" s="224"/>
      <c r="W248" s="219"/>
    </row>
    <row r="249" spans="1:23" ht="12.75" customHeight="1" x14ac:dyDescent="0.25">
      <c r="A249" s="219"/>
      <c r="B249" s="141"/>
      <c r="C249" s="141"/>
      <c r="D249" s="141"/>
      <c r="E249" s="447"/>
      <c r="F249" s="448"/>
      <c r="G249" s="448"/>
      <c r="H249" s="448"/>
      <c r="I249" s="257"/>
      <c r="J249" s="257"/>
      <c r="K249" s="257"/>
      <c r="L249" s="257"/>
      <c r="M249" s="257"/>
      <c r="N249" s="257"/>
      <c r="O249" s="257"/>
      <c r="P249" s="257"/>
      <c r="Q249" s="254"/>
      <c r="R249" s="254"/>
      <c r="S249" s="258"/>
      <c r="T249" s="223"/>
      <c r="U249" s="224"/>
      <c r="V249" s="224"/>
      <c r="W249" s="219"/>
    </row>
    <row r="250" spans="1:23" ht="12.75" customHeight="1" x14ac:dyDescent="0.25">
      <c r="A250" s="219"/>
      <c r="B250" s="141"/>
      <c r="C250" s="141"/>
      <c r="D250" s="141"/>
      <c r="E250" s="447"/>
      <c r="F250" s="448"/>
      <c r="G250" s="448"/>
      <c r="H250" s="448"/>
      <c r="I250" s="257"/>
      <c r="J250" s="257"/>
      <c r="K250" s="257"/>
      <c r="L250" s="257"/>
      <c r="M250" s="257"/>
      <c r="N250" s="257"/>
      <c r="O250" s="257"/>
      <c r="P250" s="257"/>
      <c r="Q250" s="254"/>
      <c r="R250" s="254"/>
      <c r="S250" s="258"/>
      <c r="T250" s="223"/>
      <c r="U250" s="224"/>
      <c r="V250" s="224"/>
      <c r="W250" s="219"/>
    </row>
    <row r="251" spans="1:23" ht="12.75" customHeight="1" x14ac:dyDescent="0.25">
      <c r="A251" s="219"/>
      <c r="B251" s="141"/>
      <c r="C251" s="141"/>
      <c r="D251" s="141"/>
      <c r="E251" s="447"/>
      <c r="F251" s="448"/>
      <c r="G251" s="448"/>
      <c r="H251" s="448"/>
      <c r="I251" s="257"/>
      <c r="J251" s="257"/>
      <c r="K251" s="257"/>
      <c r="L251" s="257"/>
      <c r="M251" s="257"/>
      <c r="N251" s="257"/>
      <c r="O251" s="257"/>
      <c r="P251" s="257"/>
      <c r="Q251" s="254"/>
      <c r="R251" s="254"/>
      <c r="S251" s="258"/>
      <c r="T251" s="223"/>
      <c r="U251" s="224"/>
      <c r="V251" s="224"/>
      <c r="W251" s="219"/>
    </row>
    <row r="252" spans="1:23" ht="12.75" customHeight="1" x14ac:dyDescent="0.25">
      <c r="A252" s="219"/>
      <c r="B252" s="141"/>
      <c r="C252" s="141"/>
      <c r="D252" s="141"/>
      <c r="E252" s="447"/>
      <c r="F252" s="448"/>
      <c r="G252" s="448"/>
      <c r="H252" s="448"/>
      <c r="I252" s="257"/>
      <c r="J252" s="257"/>
      <c r="K252" s="257"/>
      <c r="L252" s="257"/>
      <c r="M252" s="257"/>
      <c r="N252" s="257"/>
      <c r="O252" s="257"/>
      <c r="P252" s="257"/>
      <c r="Q252" s="254"/>
      <c r="R252" s="254"/>
      <c r="S252" s="258"/>
      <c r="T252" s="223"/>
      <c r="U252" s="224"/>
      <c r="V252" s="224"/>
      <c r="W252" s="219"/>
    </row>
    <row r="253" spans="1:23" ht="12.75" customHeight="1" x14ac:dyDescent="0.25">
      <c r="A253" s="219"/>
      <c r="B253" s="141"/>
      <c r="C253" s="141"/>
      <c r="D253" s="141"/>
      <c r="E253" s="447"/>
      <c r="F253" s="448"/>
      <c r="G253" s="448"/>
      <c r="H253" s="448"/>
      <c r="I253" s="257"/>
      <c r="J253" s="257"/>
      <c r="K253" s="257"/>
      <c r="L253" s="257"/>
      <c r="M253" s="257"/>
      <c r="N253" s="257"/>
      <c r="O253" s="257"/>
      <c r="P253" s="257"/>
      <c r="Q253" s="254"/>
      <c r="R253" s="254"/>
      <c r="S253" s="258"/>
      <c r="T253" s="223"/>
      <c r="U253" s="224"/>
      <c r="V253" s="224"/>
      <c r="W253" s="219"/>
    </row>
    <row r="254" spans="1:23" ht="12.75" customHeight="1" x14ac:dyDescent="0.25">
      <c r="A254" s="219"/>
      <c r="B254" s="141"/>
      <c r="C254" s="141"/>
      <c r="D254" s="141"/>
      <c r="E254" s="447"/>
      <c r="F254" s="448"/>
      <c r="G254" s="448"/>
      <c r="H254" s="448"/>
      <c r="I254" s="257"/>
      <c r="J254" s="257"/>
      <c r="K254" s="257"/>
      <c r="L254" s="257"/>
      <c r="M254" s="257"/>
      <c r="N254" s="257"/>
      <c r="O254" s="257"/>
      <c r="P254" s="257"/>
      <c r="Q254" s="254"/>
      <c r="R254" s="254"/>
      <c r="S254" s="258"/>
      <c r="T254" s="223"/>
      <c r="U254" s="224"/>
      <c r="V254" s="224"/>
      <c r="W254" s="219"/>
    </row>
    <row r="255" spans="1:23" ht="12.75" customHeight="1" x14ac:dyDescent="0.25">
      <c r="A255" s="219"/>
      <c r="B255" s="141"/>
      <c r="C255" s="141"/>
      <c r="D255" s="141"/>
      <c r="E255" s="447"/>
      <c r="F255" s="448"/>
      <c r="G255" s="448"/>
      <c r="H255" s="448"/>
      <c r="I255" s="257"/>
      <c r="J255" s="257"/>
      <c r="K255" s="257"/>
      <c r="L255" s="257"/>
      <c r="M255" s="257"/>
      <c r="N255" s="257"/>
      <c r="O255" s="257"/>
      <c r="P255" s="257"/>
      <c r="Q255" s="254"/>
      <c r="R255" s="254"/>
      <c r="S255" s="258"/>
      <c r="T255" s="223"/>
      <c r="U255" s="224"/>
      <c r="V255" s="224"/>
      <c r="W255" s="219"/>
    </row>
    <row r="256" spans="1:23" ht="12.75" customHeight="1" x14ac:dyDescent="0.25">
      <c r="A256" s="219"/>
      <c r="B256" s="141"/>
      <c r="C256" s="141"/>
      <c r="D256" s="141"/>
      <c r="E256" s="447"/>
      <c r="F256" s="448"/>
      <c r="G256" s="448"/>
      <c r="H256" s="448"/>
      <c r="I256" s="257"/>
      <c r="J256" s="257"/>
      <c r="K256" s="257"/>
      <c r="L256" s="257"/>
      <c r="M256" s="257"/>
      <c r="N256" s="257"/>
      <c r="O256" s="257"/>
      <c r="P256" s="257"/>
      <c r="Q256" s="254"/>
      <c r="R256" s="254"/>
      <c r="S256" s="258"/>
      <c r="T256" s="223"/>
      <c r="U256" s="224"/>
      <c r="V256" s="224"/>
      <c r="W256" s="219"/>
    </row>
    <row r="257" spans="1:23" ht="12.75" customHeight="1" x14ac:dyDescent="0.25">
      <c r="A257" s="219"/>
      <c r="B257" s="141"/>
      <c r="C257" s="141"/>
      <c r="D257" s="141"/>
      <c r="E257" s="447"/>
      <c r="F257" s="448"/>
      <c r="G257" s="448"/>
      <c r="H257" s="448"/>
      <c r="I257" s="257"/>
      <c r="J257" s="257"/>
      <c r="K257" s="257"/>
      <c r="L257" s="257"/>
      <c r="M257" s="257"/>
      <c r="N257" s="257"/>
      <c r="O257" s="257"/>
      <c r="P257" s="257"/>
      <c r="Q257" s="254"/>
      <c r="R257" s="254"/>
      <c r="S257" s="258"/>
      <c r="T257" s="223"/>
      <c r="U257" s="224"/>
      <c r="V257" s="224"/>
      <c r="W257" s="219"/>
    </row>
    <row r="258" spans="1:23" ht="12.75" customHeight="1" x14ac:dyDescent="0.25">
      <c r="A258" s="219"/>
      <c r="B258" s="141"/>
      <c r="C258" s="141"/>
      <c r="D258" s="141"/>
      <c r="E258" s="447"/>
      <c r="F258" s="448"/>
      <c r="G258" s="448"/>
      <c r="H258" s="448"/>
      <c r="I258" s="257"/>
      <c r="J258" s="257"/>
      <c r="K258" s="257"/>
      <c r="L258" s="257"/>
      <c r="M258" s="257"/>
      <c r="N258" s="257"/>
      <c r="O258" s="257"/>
      <c r="P258" s="257"/>
      <c r="Q258" s="254"/>
      <c r="R258" s="254"/>
      <c r="S258" s="258"/>
      <c r="T258" s="223"/>
      <c r="U258" s="224"/>
      <c r="V258" s="224"/>
      <c r="W258" s="219"/>
    </row>
    <row r="259" spans="1:23" ht="12.75" customHeight="1" x14ac:dyDescent="0.25">
      <c r="A259" s="219"/>
      <c r="B259" s="141"/>
      <c r="C259" s="141"/>
      <c r="D259" s="141"/>
      <c r="E259" s="447"/>
      <c r="F259" s="448"/>
      <c r="G259" s="448"/>
      <c r="H259" s="448"/>
      <c r="I259" s="257"/>
      <c r="J259" s="257"/>
      <c r="K259" s="257"/>
      <c r="L259" s="257"/>
      <c r="M259" s="257"/>
      <c r="N259" s="257"/>
      <c r="O259" s="257"/>
      <c r="P259" s="257"/>
      <c r="Q259" s="254"/>
      <c r="R259" s="254"/>
      <c r="S259" s="258"/>
      <c r="T259" s="223"/>
      <c r="U259" s="224"/>
      <c r="V259" s="224"/>
      <c r="W259" s="219"/>
    </row>
    <row r="260" spans="1:23" ht="12.75" customHeight="1" x14ac:dyDescent="0.25">
      <c r="A260" s="219"/>
      <c r="B260" s="141"/>
      <c r="C260" s="141"/>
      <c r="D260" s="141"/>
      <c r="E260" s="447"/>
      <c r="F260" s="448"/>
      <c r="G260" s="448"/>
      <c r="H260" s="448"/>
      <c r="I260" s="257"/>
      <c r="J260" s="257"/>
      <c r="K260" s="257"/>
      <c r="L260" s="257"/>
      <c r="M260" s="257"/>
      <c r="N260" s="257"/>
      <c r="O260" s="257"/>
      <c r="P260" s="257"/>
      <c r="Q260" s="254"/>
      <c r="R260" s="254"/>
      <c r="S260" s="258"/>
      <c r="T260" s="223"/>
      <c r="U260" s="224"/>
      <c r="V260" s="224"/>
      <c r="W260" s="219"/>
    </row>
    <row r="261" spans="1:23" ht="12.75" customHeight="1" x14ac:dyDescent="0.25">
      <c r="A261" s="219"/>
      <c r="B261" s="141"/>
      <c r="C261" s="141"/>
      <c r="D261" s="141"/>
      <c r="E261" s="447"/>
      <c r="F261" s="448"/>
      <c r="G261" s="448"/>
      <c r="H261" s="448"/>
      <c r="I261" s="257"/>
      <c r="J261" s="257"/>
      <c r="K261" s="257"/>
      <c r="L261" s="257"/>
      <c r="M261" s="257"/>
      <c r="N261" s="257"/>
      <c r="O261" s="257"/>
      <c r="P261" s="257"/>
      <c r="Q261" s="254"/>
      <c r="R261" s="254"/>
      <c r="S261" s="258"/>
      <c r="T261" s="223"/>
      <c r="U261" s="224"/>
      <c r="V261" s="224"/>
      <c r="W261" s="219"/>
    </row>
    <row r="262" spans="1:23" ht="12.75" customHeight="1" x14ac:dyDescent="0.25">
      <c r="A262" s="219"/>
      <c r="B262" s="141"/>
      <c r="C262" s="141"/>
      <c r="D262" s="141"/>
      <c r="E262" s="447"/>
      <c r="F262" s="448"/>
      <c r="G262" s="448"/>
      <c r="H262" s="448"/>
      <c r="I262" s="257"/>
      <c r="J262" s="257"/>
      <c r="K262" s="257"/>
      <c r="L262" s="257"/>
      <c r="M262" s="257"/>
      <c r="N262" s="257"/>
      <c r="O262" s="257"/>
      <c r="P262" s="257"/>
      <c r="Q262" s="254"/>
      <c r="R262" s="254"/>
      <c r="S262" s="258"/>
      <c r="T262" s="223"/>
      <c r="U262" s="224"/>
      <c r="V262" s="224"/>
      <c r="W262" s="219"/>
    </row>
    <row r="263" spans="1:23" ht="12.75" customHeight="1" x14ac:dyDescent="0.25">
      <c r="A263" s="219"/>
      <c r="B263" s="141"/>
      <c r="C263" s="141"/>
      <c r="D263" s="141"/>
      <c r="E263" s="447"/>
      <c r="F263" s="448"/>
      <c r="G263" s="448"/>
      <c r="H263" s="448"/>
      <c r="I263" s="257"/>
      <c r="J263" s="257"/>
      <c r="K263" s="257"/>
      <c r="L263" s="257"/>
      <c r="M263" s="257"/>
      <c r="N263" s="257"/>
      <c r="O263" s="257"/>
      <c r="P263" s="257"/>
      <c r="Q263" s="254"/>
      <c r="R263" s="254"/>
      <c r="S263" s="258"/>
      <c r="T263" s="223"/>
      <c r="U263" s="224"/>
      <c r="V263" s="224"/>
      <c r="W263" s="219"/>
    </row>
    <row r="264" spans="1:23" ht="12.75" customHeight="1" x14ac:dyDescent="0.25">
      <c r="A264" s="219"/>
      <c r="B264" s="141"/>
      <c r="C264" s="141"/>
      <c r="D264" s="141"/>
      <c r="E264" s="447"/>
      <c r="F264" s="448"/>
      <c r="G264" s="448"/>
      <c r="H264" s="448"/>
      <c r="I264" s="257"/>
      <c r="J264" s="257"/>
      <c r="K264" s="257"/>
      <c r="L264" s="257"/>
      <c r="M264" s="257"/>
      <c r="N264" s="257"/>
      <c r="O264" s="257"/>
      <c r="P264" s="257"/>
      <c r="Q264" s="254"/>
      <c r="R264" s="254"/>
      <c r="S264" s="258"/>
      <c r="T264" s="223"/>
      <c r="U264" s="224"/>
      <c r="V264" s="224"/>
      <c r="W264" s="219"/>
    </row>
    <row r="265" spans="1:23" ht="12.75" customHeight="1" x14ac:dyDescent="0.25">
      <c r="A265" s="219"/>
      <c r="B265" s="141"/>
      <c r="C265" s="141"/>
      <c r="D265" s="141"/>
      <c r="E265" s="447"/>
      <c r="F265" s="448"/>
      <c r="G265" s="448"/>
      <c r="H265" s="448"/>
      <c r="I265" s="257"/>
      <c r="J265" s="257"/>
      <c r="K265" s="257"/>
      <c r="L265" s="257"/>
      <c r="M265" s="257"/>
      <c r="N265" s="257"/>
      <c r="O265" s="257"/>
      <c r="P265" s="257"/>
      <c r="Q265" s="254"/>
      <c r="R265" s="254"/>
      <c r="S265" s="258"/>
      <c r="T265" s="223"/>
      <c r="U265" s="224"/>
      <c r="V265" s="224"/>
      <c r="W265" s="219"/>
    </row>
    <row r="266" spans="1:23" ht="12.75" customHeight="1" x14ac:dyDescent="0.25">
      <c r="A266" s="219"/>
      <c r="B266" s="141"/>
      <c r="C266" s="141"/>
      <c r="D266" s="141"/>
      <c r="E266" s="447"/>
      <c r="F266" s="448"/>
      <c r="G266" s="448"/>
      <c r="H266" s="448"/>
      <c r="I266" s="257"/>
      <c r="J266" s="257"/>
      <c r="K266" s="257"/>
      <c r="L266" s="257"/>
      <c r="M266" s="257"/>
      <c r="N266" s="257"/>
      <c r="O266" s="257"/>
      <c r="P266" s="257"/>
      <c r="Q266" s="254"/>
      <c r="R266" s="254"/>
      <c r="S266" s="258"/>
      <c r="T266" s="223"/>
      <c r="U266" s="224"/>
      <c r="V266" s="224"/>
      <c r="W266" s="219"/>
    </row>
    <row r="267" spans="1:23" ht="12.75" customHeight="1" x14ac:dyDescent="0.25">
      <c r="A267" s="219"/>
      <c r="B267" s="141"/>
      <c r="C267" s="141"/>
      <c r="D267" s="141"/>
      <c r="E267" s="447"/>
      <c r="F267" s="448"/>
      <c r="G267" s="448"/>
      <c r="H267" s="448"/>
      <c r="I267" s="257"/>
      <c r="J267" s="257"/>
      <c r="K267" s="257"/>
      <c r="L267" s="257"/>
      <c r="M267" s="257"/>
      <c r="N267" s="257"/>
      <c r="O267" s="257"/>
      <c r="P267" s="257"/>
      <c r="Q267" s="254"/>
      <c r="R267" s="254"/>
      <c r="S267" s="258"/>
      <c r="T267" s="223"/>
      <c r="U267" s="224"/>
      <c r="V267" s="224"/>
      <c r="W267" s="219"/>
    </row>
    <row r="268" spans="1:23" ht="12.75" customHeight="1" x14ac:dyDescent="0.25">
      <c r="A268" s="219"/>
      <c r="B268" s="141"/>
      <c r="C268" s="141"/>
      <c r="D268" s="141"/>
      <c r="E268" s="447"/>
      <c r="F268" s="448"/>
      <c r="G268" s="448"/>
      <c r="H268" s="448"/>
      <c r="I268" s="257"/>
      <c r="J268" s="257"/>
      <c r="K268" s="257"/>
      <c r="L268" s="257"/>
      <c r="M268" s="257"/>
      <c r="N268" s="257"/>
      <c r="O268" s="257"/>
      <c r="P268" s="257"/>
      <c r="Q268" s="254"/>
      <c r="R268" s="254"/>
      <c r="S268" s="258"/>
      <c r="T268" s="223"/>
      <c r="U268" s="224"/>
      <c r="V268" s="224"/>
      <c r="W268" s="219"/>
    </row>
    <row r="269" spans="1:23" ht="12.75" customHeight="1" x14ac:dyDescent="0.25">
      <c r="A269" s="219"/>
      <c r="B269" s="141"/>
      <c r="C269" s="141"/>
      <c r="D269" s="141"/>
      <c r="E269" s="447"/>
      <c r="F269" s="448"/>
      <c r="G269" s="448"/>
      <c r="H269" s="448"/>
      <c r="I269" s="257"/>
      <c r="J269" s="257"/>
      <c r="K269" s="257"/>
      <c r="L269" s="257"/>
      <c r="M269" s="257"/>
      <c r="N269" s="257"/>
      <c r="O269" s="257"/>
      <c r="P269" s="257"/>
      <c r="Q269" s="254"/>
      <c r="R269" s="254"/>
      <c r="S269" s="258"/>
      <c r="T269" s="223"/>
      <c r="U269" s="224"/>
      <c r="V269" s="224"/>
      <c r="W269" s="219"/>
    </row>
    <row r="270" spans="1:23" ht="12.75" customHeight="1" x14ac:dyDescent="0.25">
      <c r="A270" s="219"/>
      <c r="B270" s="141"/>
      <c r="C270" s="141"/>
      <c r="D270" s="141"/>
      <c r="E270" s="447"/>
      <c r="F270" s="448"/>
      <c r="G270" s="448"/>
      <c r="H270" s="448"/>
      <c r="I270" s="257"/>
      <c r="J270" s="257"/>
      <c r="K270" s="257"/>
      <c r="L270" s="257"/>
      <c r="M270" s="257"/>
      <c r="N270" s="257"/>
      <c r="O270" s="257"/>
      <c r="P270" s="257"/>
      <c r="Q270" s="254"/>
      <c r="R270" s="254"/>
      <c r="S270" s="258"/>
      <c r="T270" s="223"/>
      <c r="U270" s="224"/>
      <c r="V270" s="224"/>
      <c r="W270" s="219"/>
    </row>
    <row r="271" spans="1:23" ht="12.75" customHeight="1" x14ac:dyDescent="0.25">
      <c r="A271" s="219"/>
      <c r="B271" s="141"/>
      <c r="C271" s="141"/>
      <c r="D271" s="141"/>
      <c r="E271" s="447"/>
      <c r="F271" s="448"/>
      <c r="G271" s="448"/>
      <c r="H271" s="448"/>
      <c r="I271" s="257"/>
      <c r="J271" s="257"/>
      <c r="K271" s="257"/>
      <c r="L271" s="257"/>
      <c r="M271" s="257"/>
      <c r="N271" s="257"/>
      <c r="O271" s="257"/>
      <c r="P271" s="257"/>
      <c r="Q271" s="254"/>
      <c r="R271" s="254"/>
      <c r="S271" s="258"/>
      <c r="T271" s="223"/>
      <c r="U271" s="224"/>
      <c r="V271" s="224"/>
      <c r="W271" s="219"/>
    </row>
    <row r="272" spans="1:23" ht="12.75" customHeight="1" x14ac:dyDescent="0.25">
      <c r="A272" s="219"/>
      <c r="B272" s="141"/>
      <c r="C272" s="141"/>
      <c r="D272" s="141"/>
      <c r="E272" s="447"/>
      <c r="F272" s="448"/>
      <c r="G272" s="448"/>
      <c r="H272" s="448"/>
      <c r="I272" s="257"/>
      <c r="J272" s="257"/>
      <c r="K272" s="257"/>
      <c r="L272" s="257"/>
      <c r="M272" s="257"/>
      <c r="N272" s="257"/>
      <c r="O272" s="257"/>
      <c r="P272" s="257"/>
      <c r="Q272" s="254"/>
      <c r="R272" s="254"/>
      <c r="S272" s="258"/>
      <c r="T272" s="223"/>
      <c r="U272" s="224"/>
      <c r="V272" s="224"/>
      <c r="W272" s="219"/>
    </row>
    <row r="273" spans="1:23" ht="12.75" customHeight="1" x14ac:dyDescent="0.25">
      <c r="A273" s="219"/>
      <c r="B273" s="141"/>
      <c r="C273" s="141"/>
      <c r="D273" s="141"/>
      <c r="E273" s="447"/>
      <c r="F273" s="448"/>
      <c r="G273" s="448"/>
      <c r="H273" s="448"/>
      <c r="I273" s="257"/>
      <c r="J273" s="257"/>
      <c r="K273" s="257"/>
      <c r="L273" s="257"/>
      <c r="M273" s="257"/>
      <c r="N273" s="257"/>
      <c r="O273" s="257"/>
      <c r="P273" s="257"/>
      <c r="Q273" s="254"/>
      <c r="R273" s="254"/>
      <c r="S273" s="258"/>
      <c r="T273" s="223"/>
      <c r="U273" s="224"/>
      <c r="V273" s="224"/>
      <c r="W273" s="219"/>
    </row>
    <row r="274" spans="1:23" ht="12.75" customHeight="1" x14ac:dyDescent="0.25">
      <c r="A274" s="219"/>
      <c r="B274" s="141"/>
      <c r="C274" s="141"/>
      <c r="D274" s="141"/>
      <c r="E274" s="447"/>
      <c r="F274" s="448"/>
      <c r="G274" s="448"/>
      <c r="H274" s="448"/>
      <c r="I274" s="257"/>
      <c r="J274" s="257"/>
      <c r="K274" s="257"/>
      <c r="L274" s="257"/>
      <c r="M274" s="257"/>
      <c r="N274" s="257"/>
      <c r="O274" s="257"/>
      <c r="P274" s="257"/>
      <c r="Q274" s="254"/>
      <c r="R274" s="254"/>
      <c r="S274" s="258"/>
      <c r="T274" s="223"/>
      <c r="U274" s="224"/>
      <c r="V274" s="224"/>
      <c r="W274" s="219"/>
    </row>
    <row r="275" spans="1:23" ht="12.75" customHeight="1" x14ac:dyDescent="0.25">
      <c r="A275" s="219"/>
      <c r="B275" s="141"/>
      <c r="C275" s="141"/>
      <c r="D275" s="141"/>
      <c r="E275" s="447"/>
      <c r="F275" s="448"/>
      <c r="G275" s="448"/>
      <c r="H275" s="448"/>
      <c r="I275" s="257"/>
      <c r="J275" s="257"/>
      <c r="K275" s="257"/>
      <c r="L275" s="257"/>
      <c r="M275" s="257"/>
      <c r="N275" s="257"/>
      <c r="O275" s="257"/>
      <c r="P275" s="257"/>
      <c r="Q275" s="254"/>
      <c r="R275" s="254"/>
      <c r="S275" s="258"/>
      <c r="T275" s="223"/>
      <c r="U275" s="224"/>
      <c r="V275" s="224"/>
      <c r="W275" s="219"/>
    </row>
    <row r="276" spans="1:23" ht="12.75" customHeight="1" x14ac:dyDescent="0.25">
      <c r="A276" s="219"/>
      <c r="B276" s="141"/>
      <c r="C276" s="141"/>
      <c r="D276" s="141"/>
      <c r="E276" s="447"/>
      <c r="F276" s="448"/>
      <c r="G276" s="448"/>
      <c r="H276" s="448"/>
      <c r="I276" s="257"/>
      <c r="J276" s="257"/>
      <c r="K276" s="257"/>
      <c r="L276" s="257"/>
      <c r="M276" s="257"/>
      <c r="N276" s="257"/>
      <c r="O276" s="257"/>
      <c r="P276" s="257"/>
      <c r="Q276" s="254"/>
      <c r="R276" s="254"/>
      <c r="S276" s="258"/>
      <c r="T276" s="223"/>
      <c r="U276" s="224"/>
      <c r="V276" s="224"/>
      <c r="W276" s="219"/>
    </row>
    <row r="277" spans="1:23" ht="12.75" customHeight="1" x14ac:dyDescent="0.25">
      <c r="A277" s="219"/>
      <c r="B277" s="141"/>
      <c r="C277" s="141"/>
      <c r="D277" s="141"/>
      <c r="E277" s="447"/>
      <c r="F277" s="448"/>
      <c r="G277" s="448"/>
      <c r="H277" s="448"/>
      <c r="I277" s="257"/>
      <c r="J277" s="257"/>
      <c r="K277" s="257"/>
      <c r="L277" s="257"/>
      <c r="M277" s="257"/>
      <c r="N277" s="257"/>
      <c r="O277" s="257"/>
      <c r="P277" s="257"/>
      <c r="Q277" s="254"/>
      <c r="R277" s="254"/>
      <c r="S277" s="258"/>
      <c r="T277" s="223"/>
      <c r="U277" s="224"/>
      <c r="V277" s="224"/>
      <c r="W277" s="219"/>
    </row>
    <row r="278" spans="1:23" ht="12.75" customHeight="1" x14ac:dyDescent="0.25">
      <c r="A278" s="219"/>
      <c r="B278" s="141"/>
      <c r="C278" s="141"/>
      <c r="D278" s="141"/>
      <c r="E278" s="447"/>
      <c r="F278" s="448"/>
      <c r="G278" s="448"/>
      <c r="H278" s="448"/>
      <c r="I278" s="257"/>
      <c r="J278" s="257"/>
      <c r="K278" s="257"/>
      <c r="L278" s="257"/>
      <c r="M278" s="257"/>
      <c r="N278" s="257"/>
      <c r="O278" s="257"/>
      <c r="P278" s="257"/>
      <c r="Q278" s="254"/>
      <c r="R278" s="254"/>
      <c r="S278" s="258"/>
      <c r="T278" s="223"/>
      <c r="U278" s="224"/>
      <c r="V278" s="224"/>
      <c r="W278" s="219"/>
    </row>
    <row r="279" spans="1:23" ht="12.75" customHeight="1" x14ac:dyDescent="0.25">
      <c r="A279" s="219"/>
      <c r="B279" s="141"/>
      <c r="C279" s="141"/>
      <c r="D279" s="141"/>
      <c r="E279" s="447"/>
      <c r="F279" s="448"/>
      <c r="G279" s="448"/>
      <c r="H279" s="448"/>
      <c r="I279" s="257"/>
      <c r="J279" s="257"/>
      <c r="K279" s="257"/>
      <c r="L279" s="257"/>
      <c r="M279" s="257"/>
      <c r="N279" s="257"/>
      <c r="O279" s="257"/>
      <c r="P279" s="257"/>
      <c r="Q279" s="254"/>
      <c r="R279" s="254"/>
      <c r="S279" s="258"/>
      <c r="T279" s="223"/>
      <c r="U279" s="224"/>
      <c r="V279" s="224"/>
      <c r="W279" s="219"/>
    </row>
    <row r="280" spans="1:23" ht="12.75" customHeight="1" x14ac:dyDescent="0.25">
      <c r="A280" s="219"/>
      <c r="B280" s="141"/>
      <c r="C280" s="141"/>
      <c r="D280" s="141"/>
      <c r="E280" s="447"/>
      <c r="F280" s="448"/>
      <c r="G280" s="448"/>
      <c r="H280" s="448"/>
      <c r="I280" s="257"/>
      <c r="J280" s="257"/>
      <c r="K280" s="257"/>
      <c r="L280" s="257"/>
      <c r="M280" s="257"/>
      <c r="N280" s="257"/>
      <c r="O280" s="257"/>
      <c r="P280" s="257"/>
      <c r="Q280" s="254"/>
      <c r="R280" s="254"/>
      <c r="S280" s="258"/>
      <c r="T280" s="223"/>
      <c r="U280" s="224"/>
      <c r="V280" s="224"/>
      <c r="W280" s="219"/>
    </row>
    <row r="281" spans="1:23" ht="12.75" customHeight="1" x14ac:dyDescent="0.25">
      <c r="A281" s="219"/>
      <c r="B281" s="141"/>
      <c r="C281" s="141"/>
      <c r="D281" s="141"/>
      <c r="E281" s="447"/>
      <c r="F281" s="448"/>
      <c r="G281" s="448"/>
      <c r="H281" s="448"/>
      <c r="I281" s="257"/>
      <c r="J281" s="257"/>
      <c r="K281" s="257"/>
      <c r="L281" s="257"/>
      <c r="M281" s="257"/>
      <c r="N281" s="257"/>
      <c r="O281" s="257"/>
      <c r="P281" s="257"/>
      <c r="Q281" s="254"/>
      <c r="R281" s="254"/>
      <c r="S281" s="258"/>
      <c r="T281" s="223"/>
      <c r="U281" s="224"/>
      <c r="V281" s="224"/>
      <c r="W281" s="219"/>
    </row>
    <row r="282" spans="1:23" ht="12.75" customHeight="1" x14ac:dyDescent="0.25">
      <c r="A282" s="219"/>
      <c r="B282" s="141"/>
      <c r="C282" s="141"/>
      <c r="D282" s="141"/>
      <c r="E282" s="447"/>
      <c r="F282" s="448"/>
      <c r="G282" s="448"/>
      <c r="H282" s="448"/>
      <c r="I282" s="257"/>
      <c r="J282" s="257"/>
      <c r="K282" s="257"/>
      <c r="L282" s="257"/>
      <c r="M282" s="257"/>
      <c r="N282" s="257"/>
      <c r="O282" s="257"/>
      <c r="P282" s="257"/>
      <c r="Q282" s="254"/>
      <c r="R282" s="254"/>
      <c r="S282" s="258"/>
      <c r="T282" s="223"/>
      <c r="U282" s="224"/>
      <c r="V282" s="224"/>
      <c r="W282" s="219"/>
    </row>
    <row r="283" spans="1:23" ht="12.75" customHeight="1" x14ac:dyDescent="0.25">
      <c r="A283" s="219"/>
      <c r="B283" s="141"/>
      <c r="C283" s="141"/>
      <c r="D283" s="141"/>
      <c r="E283" s="447"/>
      <c r="F283" s="448"/>
      <c r="G283" s="448"/>
      <c r="H283" s="448"/>
      <c r="I283" s="257"/>
      <c r="J283" s="257"/>
      <c r="K283" s="257"/>
      <c r="L283" s="257"/>
      <c r="M283" s="257"/>
      <c r="N283" s="257"/>
      <c r="O283" s="257"/>
      <c r="P283" s="257"/>
      <c r="Q283" s="254"/>
      <c r="R283" s="254"/>
      <c r="S283" s="258"/>
      <c r="T283" s="223"/>
      <c r="U283" s="224"/>
      <c r="V283" s="224"/>
      <c r="W283" s="219"/>
    </row>
    <row r="284" spans="1:23" ht="12.75" customHeight="1" x14ac:dyDescent="0.25">
      <c r="A284" s="219"/>
      <c r="B284" s="141"/>
      <c r="C284" s="141"/>
      <c r="D284" s="141"/>
      <c r="E284" s="447"/>
      <c r="F284" s="448"/>
      <c r="G284" s="448"/>
      <c r="H284" s="448"/>
      <c r="I284" s="257"/>
      <c r="J284" s="257"/>
      <c r="K284" s="257"/>
      <c r="L284" s="257"/>
      <c r="M284" s="257"/>
      <c r="N284" s="257"/>
      <c r="O284" s="257"/>
      <c r="P284" s="257"/>
      <c r="Q284" s="254"/>
      <c r="R284" s="254"/>
      <c r="S284" s="258"/>
      <c r="T284" s="223"/>
      <c r="U284" s="224"/>
      <c r="V284" s="224"/>
      <c r="W284" s="219"/>
    </row>
    <row r="285" spans="1:23" ht="12.75" customHeight="1" x14ac:dyDescent="0.25">
      <c r="A285" s="219"/>
      <c r="B285" s="141"/>
      <c r="C285" s="141"/>
      <c r="D285" s="141"/>
      <c r="E285" s="447"/>
      <c r="F285" s="448"/>
      <c r="G285" s="448"/>
      <c r="H285" s="448"/>
      <c r="I285" s="257"/>
      <c r="J285" s="257"/>
      <c r="K285" s="257"/>
      <c r="L285" s="257"/>
      <c r="M285" s="257"/>
      <c r="N285" s="257"/>
      <c r="O285" s="257"/>
      <c r="P285" s="257"/>
      <c r="Q285" s="254"/>
      <c r="R285" s="254"/>
      <c r="S285" s="258"/>
      <c r="T285" s="223"/>
      <c r="U285" s="224"/>
      <c r="V285" s="224"/>
      <c r="W285" s="219"/>
    </row>
    <row r="286" spans="1:23" ht="12.75" customHeight="1" x14ac:dyDescent="0.25">
      <c r="A286" s="219"/>
      <c r="B286" s="141"/>
      <c r="C286" s="141"/>
      <c r="D286" s="141"/>
      <c r="E286" s="447"/>
      <c r="F286" s="448"/>
      <c r="G286" s="448"/>
      <c r="H286" s="448"/>
      <c r="I286" s="257"/>
      <c r="J286" s="257"/>
      <c r="K286" s="257"/>
      <c r="L286" s="257"/>
      <c r="M286" s="257"/>
      <c r="N286" s="257"/>
      <c r="O286" s="257"/>
      <c r="P286" s="257"/>
      <c r="Q286" s="254"/>
      <c r="R286" s="254"/>
      <c r="S286" s="258"/>
      <c r="T286" s="223"/>
      <c r="U286" s="224"/>
      <c r="V286" s="224"/>
      <c r="W286" s="219"/>
    </row>
    <row r="287" spans="1:23" ht="12.75" customHeight="1" x14ac:dyDescent="0.25">
      <c r="A287" s="219"/>
      <c r="B287" s="141"/>
      <c r="C287" s="141"/>
      <c r="D287" s="141"/>
      <c r="E287" s="447"/>
      <c r="F287" s="448"/>
      <c r="G287" s="448"/>
      <c r="H287" s="448"/>
      <c r="I287" s="257"/>
      <c r="J287" s="257"/>
      <c r="K287" s="257"/>
      <c r="L287" s="257"/>
      <c r="M287" s="257"/>
      <c r="N287" s="257"/>
      <c r="O287" s="257"/>
      <c r="P287" s="257"/>
      <c r="Q287" s="254"/>
      <c r="R287" s="254"/>
      <c r="S287" s="258"/>
      <c r="T287" s="223"/>
      <c r="U287" s="224"/>
      <c r="V287" s="224"/>
      <c r="W287" s="219"/>
    </row>
    <row r="288" spans="1:23" ht="12.75" customHeight="1" x14ac:dyDescent="0.25">
      <c r="A288" s="219"/>
      <c r="B288" s="141"/>
      <c r="C288" s="141"/>
      <c r="D288" s="141"/>
      <c r="E288" s="447"/>
      <c r="F288" s="448"/>
      <c r="G288" s="448"/>
      <c r="H288" s="448"/>
      <c r="I288" s="257"/>
      <c r="J288" s="257"/>
      <c r="K288" s="257"/>
      <c r="L288" s="257"/>
      <c r="M288" s="257"/>
      <c r="N288" s="257"/>
      <c r="O288" s="257"/>
      <c r="P288" s="257"/>
      <c r="Q288" s="254"/>
      <c r="R288" s="254"/>
      <c r="S288" s="258"/>
      <c r="T288" s="223"/>
      <c r="U288" s="224"/>
      <c r="V288" s="224"/>
      <c r="W288" s="219"/>
    </row>
    <row r="289" spans="1:23" ht="12.75" customHeight="1" x14ac:dyDescent="0.25">
      <c r="A289" s="219"/>
      <c r="B289" s="141"/>
      <c r="C289" s="141"/>
      <c r="D289" s="141"/>
      <c r="E289" s="447"/>
      <c r="F289" s="448"/>
      <c r="G289" s="448"/>
      <c r="H289" s="448"/>
      <c r="I289" s="257"/>
      <c r="J289" s="257"/>
      <c r="K289" s="257"/>
      <c r="L289" s="257"/>
      <c r="M289" s="257"/>
      <c r="N289" s="257"/>
      <c r="O289" s="257"/>
      <c r="P289" s="257"/>
      <c r="Q289" s="254"/>
      <c r="R289" s="254"/>
      <c r="S289" s="258"/>
      <c r="T289" s="223"/>
      <c r="U289" s="224"/>
      <c r="V289" s="224"/>
      <c r="W289" s="219"/>
    </row>
    <row r="290" spans="1:23" ht="12.75" customHeight="1" x14ac:dyDescent="0.25">
      <c r="A290" s="219"/>
      <c r="B290" s="141"/>
      <c r="C290" s="141"/>
      <c r="D290" s="141"/>
      <c r="E290" s="447"/>
      <c r="F290" s="448"/>
      <c r="G290" s="448"/>
      <c r="H290" s="448"/>
      <c r="I290" s="257"/>
      <c r="J290" s="257"/>
      <c r="K290" s="257"/>
      <c r="L290" s="257"/>
      <c r="M290" s="257"/>
      <c r="N290" s="257"/>
      <c r="O290" s="257"/>
      <c r="P290" s="257"/>
      <c r="Q290" s="254"/>
      <c r="R290" s="254"/>
      <c r="S290" s="258"/>
      <c r="T290" s="223"/>
      <c r="U290" s="224"/>
      <c r="V290" s="224"/>
      <c r="W290" s="219"/>
    </row>
    <row r="291" spans="1:23" ht="12.75" customHeight="1" x14ac:dyDescent="0.25">
      <c r="A291" s="219"/>
      <c r="B291" s="141"/>
      <c r="C291" s="141"/>
      <c r="D291" s="141"/>
      <c r="E291" s="447"/>
      <c r="F291" s="448"/>
      <c r="G291" s="448"/>
      <c r="H291" s="448"/>
      <c r="I291" s="257"/>
      <c r="J291" s="257"/>
      <c r="K291" s="257"/>
      <c r="L291" s="257"/>
      <c r="M291" s="257"/>
      <c r="N291" s="257"/>
      <c r="O291" s="257"/>
      <c r="P291" s="257"/>
      <c r="Q291" s="254"/>
      <c r="R291" s="254"/>
      <c r="S291" s="258"/>
      <c r="T291" s="223"/>
      <c r="U291" s="224"/>
      <c r="V291" s="224"/>
      <c r="W291" s="219"/>
    </row>
    <row r="292" spans="1:23" ht="12.75" customHeight="1" x14ac:dyDescent="0.25">
      <c r="A292" s="219"/>
      <c r="B292" s="141"/>
      <c r="C292" s="141"/>
      <c r="D292" s="141"/>
      <c r="E292" s="447"/>
      <c r="F292" s="448"/>
      <c r="G292" s="448"/>
      <c r="H292" s="448"/>
      <c r="I292" s="257"/>
      <c r="J292" s="257"/>
      <c r="K292" s="257"/>
      <c r="L292" s="257"/>
      <c r="M292" s="257"/>
      <c r="N292" s="257"/>
      <c r="O292" s="257"/>
      <c r="P292" s="257"/>
      <c r="Q292" s="254"/>
      <c r="R292" s="254"/>
      <c r="S292" s="258"/>
      <c r="T292" s="223"/>
      <c r="U292" s="224"/>
      <c r="V292" s="224"/>
      <c r="W292" s="219"/>
    </row>
    <row r="293" spans="1:23" ht="12.75" customHeight="1" x14ac:dyDescent="0.25">
      <c r="A293" s="219"/>
      <c r="B293" s="141"/>
      <c r="C293" s="141"/>
      <c r="D293" s="141"/>
      <c r="E293" s="447"/>
      <c r="F293" s="448"/>
      <c r="G293" s="448"/>
      <c r="H293" s="448"/>
      <c r="I293" s="257"/>
      <c r="J293" s="257"/>
      <c r="K293" s="257"/>
      <c r="L293" s="257"/>
      <c r="M293" s="257"/>
      <c r="N293" s="257"/>
      <c r="O293" s="257"/>
      <c r="P293" s="257"/>
      <c r="Q293" s="254"/>
      <c r="R293" s="254"/>
      <c r="S293" s="258"/>
      <c r="T293" s="223"/>
      <c r="U293" s="224"/>
      <c r="V293" s="224"/>
      <c r="W293" s="219"/>
    </row>
    <row r="294" spans="1:23" ht="12.75" customHeight="1" x14ac:dyDescent="0.25">
      <c r="A294" s="219"/>
      <c r="B294" s="141"/>
      <c r="C294" s="141"/>
      <c r="D294" s="141"/>
      <c r="E294" s="447"/>
      <c r="F294" s="448"/>
      <c r="G294" s="448"/>
      <c r="H294" s="448"/>
      <c r="I294" s="257"/>
      <c r="J294" s="257"/>
      <c r="K294" s="257"/>
      <c r="L294" s="257"/>
      <c r="M294" s="257"/>
      <c r="N294" s="257"/>
      <c r="O294" s="257"/>
      <c r="P294" s="257"/>
      <c r="Q294" s="254"/>
      <c r="R294" s="254"/>
      <c r="S294" s="258"/>
      <c r="T294" s="223"/>
      <c r="U294" s="224"/>
      <c r="V294" s="224"/>
      <c r="W294" s="219"/>
    </row>
    <row r="295" spans="1:23" ht="12.75" customHeight="1" x14ac:dyDescent="0.25">
      <c r="A295" s="219"/>
      <c r="B295" s="141"/>
      <c r="C295" s="141"/>
      <c r="D295" s="141"/>
      <c r="E295" s="447"/>
      <c r="F295" s="448"/>
      <c r="G295" s="448"/>
      <c r="H295" s="448"/>
      <c r="I295" s="257"/>
      <c r="J295" s="257"/>
      <c r="K295" s="257"/>
      <c r="L295" s="257"/>
      <c r="M295" s="257"/>
      <c r="N295" s="257"/>
      <c r="O295" s="257"/>
      <c r="P295" s="257"/>
      <c r="Q295" s="254"/>
      <c r="R295" s="254"/>
      <c r="S295" s="258"/>
      <c r="T295" s="223"/>
      <c r="U295" s="224"/>
      <c r="V295" s="224"/>
      <c r="W295" s="219"/>
    </row>
    <row r="296" spans="1:23" ht="12.75" customHeight="1" x14ac:dyDescent="0.25">
      <c r="A296" s="219"/>
      <c r="B296" s="141"/>
      <c r="C296" s="141"/>
      <c r="D296" s="141"/>
      <c r="E296" s="447"/>
      <c r="F296" s="448"/>
      <c r="G296" s="448"/>
      <c r="H296" s="448"/>
      <c r="I296" s="257"/>
      <c r="J296" s="257"/>
      <c r="K296" s="257"/>
      <c r="L296" s="257"/>
      <c r="M296" s="257"/>
      <c r="N296" s="257"/>
      <c r="O296" s="257"/>
      <c r="P296" s="257"/>
      <c r="Q296" s="254"/>
      <c r="R296" s="254"/>
      <c r="S296" s="258"/>
      <c r="T296" s="223"/>
      <c r="U296" s="224"/>
      <c r="V296" s="224"/>
      <c r="W296" s="219"/>
    </row>
    <row r="297" spans="1:23" ht="12.75" customHeight="1" x14ac:dyDescent="0.25">
      <c r="A297" s="219"/>
      <c r="B297" s="141"/>
      <c r="C297" s="141"/>
      <c r="D297" s="141"/>
      <c r="E297" s="447"/>
      <c r="F297" s="448"/>
      <c r="G297" s="448"/>
      <c r="H297" s="448"/>
      <c r="I297" s="257"/>
      <c r="J297" s="257"/>
      <c r="K297" s="257"/>
      <c r="L297" s="257"/>
      <c r="M297" s="257"/>
      <c r="N297" s="257"/>
      <c r="O297" s="257"/>
      <c r="P297" s="257"/>
      <c r="Q297" s="254"/>
      <c r="R297" s="254"/>
      <c r="S297" s="258"/>
      <c r="T297" s="223"/>
      <c r="U297" s="224"/>
      <c r="V297" s="224"/>
      <c r="W297" s="219"/>
    </row>
    <row r="298" spans="1:23" ht="12.75" customHeight="1" x14ac:dyDescent="0.25">
      <c r="A298" s="219"/>
      <c r="B298" s="141"/>
      <c r="C298" s="141"/>
      <c r="D298" s="141"/>
      <c r="E298" s="447"/>
      <c r="F298" s="448"/>
      <c r="G298" s="448"/>
      <c r="H298" s="448"/>
      <c r="I298" s="257"/>
      <c r="J298" s="257"/>
      <c r="K298" s="257"/>
      <c r="L298" s="257"/>
      <c r="M298" s="257"/>
      <c r="N298" s="257"/>
      <c r="O298" s="257"/>
      <c r="P298" s="257"/>
      <c r="Q298" s="254"/>
      <c r="R298" s="254"/>
      <c r="S298" s="258"/>
      <c r="T298" s="223"/>
      <c r="U298" s="224"/>
      <c r="V298" s="224"/>
      <c r="W298" s="219"/>
    </row>
    <row r="299" spans="1:23" ht="12.75" customHeight="1" x14ac:dyDescent="0.25">
      <c r="A299" s="219"/>
      <c r="B299" s="141"/>
      <c r="C299" s="141"/>
      <c r="D299" s="141"/>
      <c r="E299" s="447"/>
      <c r="F299" s="448"/>
      <c r="G299" s="448"/>
      <c r="H299" s="448"/>
      <c r="I299" s="257"/>
      <c r="J299" s="257"/>
      <c r="K299" s="257"/>
      <c r="L299" s="257"/>
      <c r="M299" s="257"/>
      <c r="N299" s="257"/>
      <c r="O299" s="257"/>
      <c r="P299" s="257"/>
      <c r="Q299" s="254"/>
      <c r="R299" s="254"/>
      <c r="S299" s="258"/>
      <c r="T299" s="223"/>
      <c r="U299" s="224"/>
      <c r="V299" s="224"/>
      <c r="W299" s="219"/>
    </row>
    <row r="300" spans="1:23" ht="12.75" customHeight="1" x14ac:dyDescent="0.25">
      <c r="A300" s="219"/>
      <c r="B300" s="141"/>
      <c r="C300" s="141"/>
      <c r="D300" s="141"/>
      <c r="E300" s="447"/>
      <c r="F300" s="448"/>
      <c r="G300" s="448"/>
      <c r="H300" s="448"/>
      <c r="I300" s="257"/>
      <c r="J300" s="257"/>
      <c r="K300" s="257"/>
      <c r="L300" s="257"/>
      <c r="M300" s="257"/>
      <c r="N300" s="257"/>
      <c r="O300" s="257"/>
      <c r="P300" s="257"/>
      <c r="Q300" s="254"/>
      <c r="R300" s="254"/>
      <c r="S300" s="258"/>
      <c r="T300" s="223"/>
      <c r="U300" s="224"/>
      <c r="V300" s="224"/>
      <c r="W300" s="219"/>
    </row>
    <row r="301" spans="1:23" ht="12.75" customHeight="1" x14ac:dyDescent="0.25">
      <c r="A301" s="219"/>
      <c r="B301" s="141"/>
      <c r="C301" s="141"/>
      <c r="D301" s="141"/>
      <c r="E301" s="447"/>
      <c r="F301" s="448"/>
      <c r="G301" s="448"/>
      <c r="H301" s="448"/>
      <c r="I301" s="257"/>
      <c r="J301" s="257"/>
      <c r="K301" s="257"/>
      <c r="L301" s="257"/>
      <c r="M301" s="257"/>
      <c r="N301" s="257"/>
      <c r="O301" s="257"/>
      <c r="P301" s="257"/>
      <c r="Q301" s="254"/>
      <c r="R301" s="254"/>
      <c r="S301" s="258"/>
      <c r="T301" s="223"/>
      <c r="U301" s="224"/>
      <c r="V301" s="224"/>
      <c r="W301" s="219"/>
    </row>
    <row r="302" spans="1:23" ht="12.75" customHeight="1" x14ac:dyDescent="0.25">
      <c r="A302" s="219"/>
      <c r="B302" s="141"/>
      <c r="C302" s="141"/>
      <c r="D302" s="141"/>
      <c r="E302" s="447"/>
      <c r="F302" s="448"/>
      <c r="G302" s="448"/>
      <c r="H302" s="448"/>
      <c r="I302" s="257"/>
      <c r="J302" s="257"/>
      <c r="K302" s="257"/>
      <c r="L302" s="257"/>
      <c r="M302" s="257"/>
      <c r="N302" s="257"/>
      <c r="O302" s="257"/>
      <c r="P302" s="257"/>
      <c r="Q302" s="254"/>
      <c r="R302" s="254"/>
      <c r="S302" s="258"/>
      <c r="T302" s="223"/>
      <c r="U302" s="224"/>
      <c r="V302" s="224"/>
      <c r="W302" s="219"/>
    </row>
    <row r="303" spans="1:23" ht="12.75" customHeight="1" x14ac:dyDescent="0.25">
      <c r="A303" s="219"/>
      <c r="B303" s="141"/>
      <c r="C303" s="141"/>
      <c r="D303" s="141"/>
      <c r="E303" s="447"/>
      <c r="F303" s="448"/>
      <c r="G303" s="448"/>
      <c r="H303" s="448"/>
      <c r="I303" s="257"/>
      <c r="J303" s="257"/>
      <c r="K303" s="257"/>
      <c r="L303" s="257"/>
      <c r="M303" s="257"/>
      <c r="N303" s="257"/>
      <c r="O303" s="257"/>
      <c r="P303" s="257"/>
      <c r="Q303" s="254"/>
      <c r="R303" s="254"/>
      <c r="S303" s="258"/>
      <c r="T303" s="223"/>
      <c r="U303" s="224"/>
      <c r="V303" s="224"/>
      <c r="W303" s="219"/>
    </row>
    <row r="304" spans="1:23" ht="12.75" customHeight="1" x14ac:dyDescent="0.25">
      <c r="A304" s="219"/>
      <c r="B304" s="141"/>
      <c r="C304" s="141"/>
      <c r="D304" s="141"/>
      <c r="E304" s="447"/>
      <c r="F304" s="448"/>
      <c r="G304" s="448"/>
      <c r="H304" s="448"/>
      <c r="I304" s="257"/>
      <c r="J304" s="257"/>
      <c r="K304" s="257"/>
      <c r="L304" s="257"/>
      <c r="M304" s="257"/>
      <c r="N304" s="257"/>
      <c r="O304" s="257"/>
      <c r="P304" s="257"/>
      <c r="Q304" s="254"/>
      <c r="R304" s="254"/>
      <c r="S304" s="258"/>
      <c r="T304" s="223"/>
      <c r="U304" s="224"/>
      <c r="V304" s="224"/>
      <c r="W304" s="219"/>
    </row>
    <row r="305" spans="1:23" ht="12.75" customHeight="1" x14ac:dyDescent="0.25">
      <c r="A305" s="219"/>
      <c r="B305" s="141"/>
      <c r="C305" s="141"/>
      <c r="D305" s="141"/>
      <c r="E305" s="447"/>
      <c r="F305" s="448"/>
      <c r="G305" s="448"/>
      <c r="H305" s="448"/>
      <c r="I305" s="257"/>
      <c r="J305" s="257"/>
      <c r="K305" s="257"/>
      <c r="L305" s="257"/>
      <c r="M305" s="257"/>
      <c r="N305" s="257"/>
      <c r="O305" s="257"/>
      <c r="P305" s="257"/>
      <c r="Q305" s="254"/>
      <c r="R305" s="254"/>
      <c r="S305" s="258"/>
      <c r="T305" s="223"/>
      <c r="U305" s="224"/>
      <c r="V305" s="224"/>
      <c r="W305" s="219"/>
    </row>
    <row r="306" spans="1:23" ht="12.75" customHeight="1" x14ac:dyDescent="0.25">
      <c r="A306" s="219"/>
      <c r="B306" s="141"/>
      <c r="C306" s="141"/>
      <c r="D306" s="141"/>
      <c r="E306" s="447"/>
      <c r="F306" s="448"/>
      <c r="G306" s="448"/>
      <c r="H306" s="448"/>
      <c r="I306" s="257"/>
      <c r="J306" s="257"/>
      <c r="K306" s="257"/>
      <c r="L306" s="257"/>
      <c r="M306" s="257"/>
      <c r="N306" s="257"/>
      <c r="O306" s="257"/>
      <c r="P306" s="257"/>
      <c r="Q306" s="254"/>
      <c r="R306" s="254"/>
      <c r="S306" s="258"/>
      <c r="T306" s="223"/>
      <c r="U306" s="224"/>
      <c r="V306" s="224"/>
      <c r="W306" s="219"/>
    </row>
    <row r="307" spans="1:23" ht="12.75" customHeight="1" x14ac:dyDescent="0.25">
      <c r="A307" s="219"/>
      <c r="B307" s="141"/>
      <c r="C307" s="141"/>
      <c r="D307" s="141"/>
      <c r="E307" s="447"/>
      <c r="F307" s="448"/>
      <c r="G307" s="448"/>
      <c r="H307" s="448"/>
      <c r="I307" s="257"/>
      <c r="J307" s="257"/>
      <c r="K307" s="257"/>
      <c r="L307" s="257"/>
      <c r="M307" s="257"/>
      <c r="N307" s="257"/>
      <c r="O307" s="257"/>
      <c r="P307" s="257"/>
      <c r="Q307" s="254"/>
      <c r="R307" s="254"/>
      <c r="S307" s="258"/>
      <c r="T307" s="223"/>
      <c r="U307" s="224"/>
      <c r="V307" s="224"/>
      <c r="W307" s="219"/>
    </row>
    <row r="308" spans="1:23" ht="12.75" customHeight="1" x14ac:dyDescent="0.25">
      <c r="A308" s="219"/>
      <c r="B308" s="141"/>
      <c r="C308" s="141"/>
      <c r="D308" s="141"/>
      <c r="E308" s="447"/>
      <c r="F308" s="448"/>
      <c r="G308" s="448"/>
      <c r="H308" s="448"/>
      <c r="I308" s="257"/>
      <c r="J308" s="257"/>
      <c r="K308" s="257"/>
      <c r="L308" s="257"/>
      <c r="M308" s="257"/>
      <c r="N308" s="257"/>
      <c r="O308" s="257"/>
      <c r="P308" s="257"/>
      <c r="Q308" s="254"/>
      <c r="R308" s="254"/>
      <c r="S308" s="258"/>
      <c r="T308" s="223"/>
      <c r="U308" s="224"/>
      <c r="V308" s="224"/>
      <c r="W308" s="219"/>
    </row>
    <row r="309" spans="1:23" ht="12.75" customHeight="1" x14ac:dyDescent="0.25">
      <c r="A309" s="219"/>
      <c r="B309" s="141"/>
      <c r="C309" s="141"/>
      <c r="D309" s="141"/>
      <c r="E309" s="447"/>
      <c r="F309" s="448"/>
      <c r="G309" s="448"/>
      <c r="H309" s="448"/>
      <c r="I309" s="257"/>
      <c r="J309" s="257"/>
      <c r="K309" s="257"/>
      <c r="L309" s="257"/>
      <c r="M309" s="257"/>
      <c r="N309" s="257"/>
      <c r="O309" s="257"/>
      <c r="P309" s="257"/>
      <c r="Q309" s="254"/>
      <c r="R309" s="254"/>
      <c r="S309" s="258"/>
      <c r="T309" s="223"/>
      <c r="U309" s="224"/>
      <c r="V309" s="224"/>
      <c r="W309" s="219"/>
    </row>
    <row r="310" spans="1:23" ht="12.75" customHeight="1" x14ac:dyDescent="0.25">
      <c r="A310" s="219"/>
      <c r="B310" s="141"/>
      <c r="C310" s="141"/>
      <c r="D310" s="141"/>
      <c r="E310" s="447"/>
      <c r="F310" s="448"/>
      <c r="G310" s="448"/>
      <c r="H310" s="448"/>
      <c r="I310" s="257"/>
      <c r="J310" s="257"/>
      <c r="K310" s="257"/>
      <c r="L310" s="257"/>
      <c r="M310" s="257"/>
      <c r="N310" s="257"/>
      <c r="O310" s="257"/>
      <c r="P310" s="257"/>
      <c r="Q310" s="254"/>
      <c r="R310" s="254"/>
      <c r="S310" s="258"/>
      <c r="T310" s="223"/>
      <c r="U310" s="224"/>
      <c r="V310" s="224"/>
      <c r="W310" s="219"/>
    </row>
    <row r="311" spans="1:23" ht="12.75" customHeight="1" x14ac:dyDescent="0.25">
      <c r="A311" s="219"/>
      <c r="B311" s="141"/>
      <c r="C311" s="141"/>
      <c r="D311" s="141"/>
      <c r="E311" s="447"/>
      <c r="F311" s="448"/>
      <c r="G311" s="448"/>
      <c r="H311" s="448"/>
      <c r="I311" s="257"/>
      <c r="J311" s="257"/>
      <c r="K311" s="257"/>
      <c r="L311" s="257"/>
      <c r="M311" s="257"/>
      <c r="N311" s="257"/>
      <c r="O311" s="257"/>
      <c r="P311" s="257"/>
      <c r="Q311" s="254"/>
      <c r="R311" s="254"/>
      <c r="S311" s="258"/>
      <c r="T311" s="223"/>
      <c r="U311" s="224"/>
      <c r="V311" s="224"/>
      <c r="W311" s="219"/>
    </row>
    <row r="312" spans="1:23" ht="12.75" customHeight="1" x14ac:dyDescent="0.25">
      <c r="A312" s="219"/>
      <c r="B312" s="141"/>
      <c r="C312" s="141"/>
      <c r="D312" s="141"/>
      <c r="E312" s="447"/>
      <c r="F312" s="448"/>
      <c r="G312" s="448"/>
      <c r="H312" s="448"/>
      <c r="I312" s="257"/>
      <c r="J312" s="257"/>
      <c r="K312" s="257"/>
      <c r="L312" s="257"/>
      <c r="M312" s="257"/>
      <c r="N312" s="257"/>
      <c r="O312" s="257"/>
      <c r="P312" s="257"/>
      <c r="Q312" s="254"/>
      <c r="R312" s="254"/>
      <c r="S312" s="258"/>
      <c r="T312" s="223"/>
      <c r="U312" s="224"/>
      <c r="V312" s="224"/>
      <c r="W312" s="219"/>
    </row>
    <row r="313" spans="1:23" ht="12.75" customHeight="1" x14ac:dyDescent="0.25">
      <c r="A313" s="219"/>
      <c r="B313" s="141"/>
      <c r="C313" s="141"/>
      <c r="D313" s="141"/>
      <c r="E313" s="447"/>
      <c r="F313" s="448"/>
      <c r="G313" s="448"/>
      <c r="H313" s="448"/>
      <c r="I313" s="257"/>
      <c r="J313" s="257"/>
      <c r="K313" s="257"/>
      <c r="L313" s="257"/>
      <c r="M313" s="257"/>
      <c r="N313" s="257"/>
      <c r="O313" s="257"/>
      <c r="P313" s="257"/>
      <c r="Q313" s="254"/>
      <c r="R313" s="254"/>
      <c r="S313" s="258"/>
      <c r="T313" s="223"/>
      <c r="U313" s="224"/>
      <c r="V313" s="224"/>
      <c r="W313" s="219"/>
    </row>
    <row r="314" spans="1:23" ht="12.75" customHeight="1" x14ac:dyDescent="0.25">
      <c r="A314" s="219"/>
      <c r="B314" s="141"/>
      <c r="C314" s="141"/>
      <c r="D314" s="141"/>
      <c r="E314" s="447"/>
      <c r="F314" s="448"/>
      <c r="G314" s="448"/>
      <c r="H314" s="448"/>
      <c r="I314" s="257"/>
      <c r="J314" s="257"/>
      <c r="K314" s="257"/>
      <c r="L314" s="257"/>
      <c r="M314" s="257"/>
      <c r="N314" s="257"/>
      <c r="O314" s="257"/>
      <c r="P314" s="257"/>
      <c r="Q314" s="254"/>
      <c r="R314" s="254"/>
      <c r="S314" s="258"/>
      <c r="T314" s="223"/>
      <c r="U314" s="224"/>
      <c r="V314" s="224"/>
      <c r="W314" s="219"/>
    </row>
    <row r="315" spans="1:23" ht="12.75" customHeight="1" x14ac:dyDescent="0.25">
      <c r="A315" s="219"/>
      <c r="B315" s="141"/>
      <c r="C315" s="141"/>
      <c r="D315" s="141"/>
      <c r="E315" s="447"/>
      <c r="F315" s="448"/>
      <c r="G315" s="448"/>
      <c r="H315" s="448"/>
      <c r="I315" s="257"/>
      <c r="J315" s="257"/>
      <c r="K315" s="257"/>
      <c r="L315" s="257"/>
      <c r="M315" s="257"/>
      <c r="N315" s="257"/>
      <c r="O315" s="257"/>
      <c r="P315" s="257"/>
      <c r="Q315" s="254"/>
      <c r="R315" s="254"/>
      <c r="S315" s="258"/>
      <c r="T315" s="223"/>
      <c r="U315" s="224"/>
      <c r="V315" s="224"/>
      <c r="W315" s="219"/>
    </row>
    <row r="316" spans="1:23" ht="12.75" customHeight="1" x14ac:dyDescent="0.25">
      <c r="A316" s="219"/>
      <c r="B316" s="141"/>
      <c r="C316" s="141"/>
      <c r="D316" s="141"/>
      <c r="E316" s="447"/>
      <c r="F316" s="448"/>
      <c r="G316" s="448"/>
      <c r="H316" s="448"/>
      <c r="I316" s="257"/>
      <c r="J316" s="257"/>
      <c r="K316" s="257"/>
      <c r="L316" s="257"/>
      <c r="M316" s="257"/>
      <c r="N316" s="257"/>
      <c r="O316" s="257"/>
      <c r="P316" s="257"/>
      <c r="Q316" s="254"/>
      <c r="R316" s="254"/>
      <c r="S316" s="258"/>
      <c r="T316" s="223"/>
      <c r="U316" s="224"/>
      <c r="V316" s="224"/>
      <c r="W316" s="219"/>
    </row>
    <row r="317" spans="1:23" ht="12.75" customHeight="1" x14ac:dyDescent="0.25">
      <c r="A317" s="219"/>
      <c r="B317" s="141"/>
      <c r="C317" s="141"/>
      <c r="D317" s="141"/>
      <c r="E317" s="447"/>
      <c r="F317" s="448"/>
      <c r="G317" s="448"/>
      <c r="H317" s="448"/>
      <c r="I317" s="257"/>
      <c r="J317" s="257"/>
      <c r="K317" s="257"/>
      <c r="L317" s="257"/>
      <c r="M317" s="257"/>
      <c r="N317" s="257"/>
      <c r="O317" s="257"/>
      <c r="P317" s="257"/>
      <c r="Q317" s="254"/>
      <c r="R317" s="254"/>
      <c r="S317" s="258"/>
      <c r="T317" s="223"/>
      <c r="U317" s="224"/>
      <c r="V317" s="224"/>
      <c r="W317" s="219"/>
    </row>
    <row r="318" spans="1:23" ht="12.75" customHeight="1" x14ac:dyDescent="0.25">
      <c r="A318" s="219"/>
      <c r="B318" s="141"/>
      <c r="C318" s="141"/>
      <c r="D318" s="141"/>
      <c r="E318" s="447"/>
      <c r="F318" s="448"/>
      <c r="G318" s="448"/>
      <c r="H318" s="448"/>
      <c r="I318" s="257"/>
      <c r="J318" s="257"/>
      <c r="K318" s="257"/>
      <c r="L318" s="257"/>
      <c r="M318" s="257"/>
      <c r="N318" s="257"/>
      <c r="O318" s="257"/>
      <c r="P318" s="257"/>
      <c r="Q318" s="254"/>
      <c r="R318" s="254"/>
      <c r="S318" s="258"/>
      <c r="T318" s="223"/>
      <c r="U318" s="224"/>
      <c r="V318" s="224"/>
      <c r="W318" s="219"/>
    </row>
    <row r="319" spans="1:23" ht="12.75" customHeight="1" x14ac:dyDescent="0.25">
      <c r="A319" s="219"/>
      <c r="B319" s="141"/>
      <c r="C319" s="141"/>
      <c r="D319" s="141"/>
      <c r="E319" s="447"/>
      <c r="F319" s="448"/>
      <c r="G319" s="448"/>
      <c r="H319" s="448"/>
      <c r="I319" s="257"/>
      <c r="J319" s="257"/>
      <c r="K319" s="257"/>
      <c r="L319" s="257"/>
      <c r="M319" s="257"/>
      <c r="N319" s="257"/>
      <c r="O319" s="257"/>
      <c r="P319" s="257"/>
      <c r="Q319" s="254"/>
      <c r="R319" s="254"/>
      <c r="S319" s="258"/>
      <c r="T319" s="223"/>
      <c r="U319" s="224"/>
      <c r="V319" s="224"/>
      <c r="W319" s="219"/>
    </row>
    <row r="320" spans="1:23" ht="12.75" customHeight="1" x14ac:dyDescent="0.25">
      <c r="A320" s="219"/>
      <c r="B320" s="141"/>
      <c r="C320" s="141"/>
      <c r="D320" s="141"/>
      <c r="E320" s="447"/>
      <c r="F320" s="448"/>
      <c r="G320" s="448"/>
      <c r="H320" s="448"/>
      <c r="I320" s="257"/>
      <c r="J320" s="257"/>
      <c r="K320" s="257"/>
      <c r="L320" s="257"/>
      <c r="M320" s="257"/>
      <c r="N320" s="257"/>
      <c r="O320" s="257"/>
      <c r="P320" s="257"/>
      <c r="Q320" s="254"/>
      <c r="R320" s="254"/>
      <c r="S320" s="258"/>
      <c r="T320" s="223"/>
      <c r="U320" s="224"/>
      <c r="V320" s="224"/>
      <c r="W320" s="219"/>
    </row>
    <row r="321" spans="1:23" ht="12.75" customHeight="1" x14ac:dyDescent="0.25">
      <c r="A321" s="219"/>
      <c r="B321" s="141"/>
      <c r="C321" s="141"/>
      <c r="D321" s="141"/>
      <c r="E321" s="447"/>
      <c r="F321" s="448"/>
      <c r="G321" s="448"/>
      <c r="H321" s="448"/>
      <c r="I321" s="257"/>
      <c r="J321" s="257"/>
      <c r="K321" s="257"/>
      <c r="L321" s="257"/>
      <c r="M321" s="257"/>
      <c r="N321" s="257"/>
      <c r="O321" s="257"/>
      <c r="P321" s="257"/>
      <c r="Q321" s="254"/>
      <c r="R321" s="254"/>
      <c r="S321" s="258"/>
      <c r="T321" s="223"/>
      <c r="U321" s="224"/>
      <c r="V321" s="224"/>
      <c r="W321" s="219"/>
    </row>
    <row r="322" spans="1:23" ht="12.75" customHeight="1" x14ac:dyDescent="0.25">
      <c r="A322" s="219"/>
      <c r="B322" s="141"/>
      <c r="C322" s="141"/>
      <c r="D322" s="141"/>
      <c r="E322" s="447"/>
      <c r="F322" s="448"/>
      <c r="G322" s="448"/>
      <c r="H322" s="448"/>
      <c r="I322" s="257"/>
      <c r="J322" s="257"/>
      <c r="K322" s="257"/>
      <c r="L322" s="257"/>
      <c r="M322" s="257"/>
      <c r="N322" s="257"/>
      <c r="O322" s="257"/>
      <c r="P322" s="257"/>
      <c r="Q322" s="254"/>
      <c r="R322" s="254"/>
      <c r="S322" s="258"/>
      <c r="T322" s="223"/>
      <c r="U322" s="224"/>
      <c r="V322" s="224"/>
      <c r="W322" s="219"/>
    </row>
    <row r="323" spans="1:23" ht="12.75" customHeight="1" x14ac:dyDescent="0.25">
      <c r="A323" s="219"/>
      <c r="B323" s="141"/>
      <c r="C323" s="141"/>
      <c r="D323" s="141"/>
      <c r="E323" s="447"/>
      <c r="F323" s="448"/>
      <c r="G323" s="448"/>
      <c r="H323" s="448"/>
      <c r="I323" s="257"/>
      <c r="J323" s="257"/>
      <c r="K323" s="257"/>
      <c r="L323" s="257"/>
      <c r="M323" s="257"/>
      <c r="N323" s="257"/>
      <c r="O323" s="257"/>
      <c r="P323" s="257"/>
      <c r="Q323" s="254"/>
      <c r="R323" s="254"/>
      <c r="S323" s="258"/>
      <c r="T323" s="223"/>
      <c r="U323" s="224"/>
      <c r="V323" s="224"/>
      <c r="W323" s="219"/>
    </row>
    <row r="324" spans="1:23" ht="12.75" customHeight="1" x14ac:dyDescent="0.25">
      <c r="A324" s="219"/>
      <c r="B324" s="141"/>
      <c r="C324" s="141"/>
      <c r="D324" s="141"/>
      <c r="E324" s="447"/>
      <c r="F324" s="448"/>
      <c r="G324" s="448"/>
      <c r="H324" s="448"/>
      <c r="I324" s="257"/>
      <c r="J324" s="257"/>
      <c r="K324" s="257"/>
      <c r="L324" s="257"/>
      <c r="M324" s="257"/>
      <c r="N324" s="257"/>
      <c r="O324" s="257"/>
      <c r="P324" s="257"/>
      <c r="Q324" s="254"/>
      <c r="R324" s="254"/>
      <c r="S324" s="258"/>
      <c r="T324" s="223"/>
      <c r="U324" s="224"/>
      <c r="V324" s="224"/>
      <c r="W324" s="219"/>
    </row>
    <row r="325" spans="1:23" ht="12.75" customHeight="1" x14ac:dyDescent="0.25">
      <c r="A325" s="219"/>
      <c r="B325" s="141"/>
      <c r="C325" s="141"/>
      <c r="D325" s="141"/>
      <c r="E325" s="447"/>
      <c r="F325" s="448"/>
      <c r="G325" s="448"/>
      <c r="H325" s="448"/>
      <c r="I325" s="257"/>
      <c r="J325" s="257"/>
      <c r="K325" s="257"/>
      <c r="L325" s="257"/>
      <c r="M325" s="257"/>
      <c r="N325" s="257"/>
      <c r="O325" s="257"/>
      <c r="P325" s="257"/>
      <c r="Q325" s="254"/>
      <c r="R325" s="254"/>
      <c r="S325" s="258"/>
      <c r="T325" s="223"/>
      <c r="U325" s="224"/>
      <c r="V325" s="224"/>
      <c r="W325" s="219"/>
    </row>
    <row r="326" spans="1:23" ht="12.75" customHeight="1" x14ac:dyDescent="0.25">
      <c r="A326" s="219"/>
      <c r="B326" s="141"/>
      <c r="C326" s="141"/>
      <c r="D326" s="141"/>
      <c r="E326" s="447"/>
      <c r="F326" s="448"/>
      <c r="G326" s="448"/>
      <c r="H326" s="448"/>
      <c r="I326" s="257"/>
      <c r="J326" s="257"/>
      <c r="K326" s="257"/>
      <c r="L326" s="257"/>
      <c r="M326" s="257"/>
      <c r="N326" s="257"/>
      <c r="O326" s="257"/>
      <c r="P326" s="257"/>
      <c r="Q326" s="254"/>
      <c r="R326" s="254"/>
      <c r="S326" s="258"/>
      <c r="T326" s="223"/>
      <c r="U326" s="224"/>
      <c r="V326" s="224"/>
      <c r="W326" s="219"/>
    </row>
    <row r="327" spans="1:23" ht="12.75" customHeight="1" x14ac:dyDescent="0.25">
      <c r="A327" s="219"/>
      <c r="B327" s="141"/>
      <c r="C327" s="141"/>
      <c r="D327" s="141"/>
      <c r="E327" s="447"/>
      <c r="F327" s="448"/>
      <c r="G327" s="448"/>
      <c r="H327" s="448"/>
      <c r="I327" s="257"/>
      <c r="J327" s="257"/>
      <c r="K327" s="257"/>
      <c r="L327" s="257"/>
      <c r="M327" s="257"/>
      <c r="N327" s="257"/>
      <c r="O327" s="257"/>
      <c r="P327" s="257"/>
      <c r="Q327" s="254"/>
      <c r="R327" s="254"/>
      <c r="S327" s="258"/>
      <c r="T327" s="223"/>
      <c r="U327" s="224"/>
      <c r="V327" s="224"/>
      <c r="W327" s="219"/>
    </row>
    <row r="328" spans="1:23" ht="12.75" customHeight="1" x14ac:dyDescent="0.25">
      <c r="A328" s="219"/>
      <c r="B328" s="141"/>
      <c r="C328" s="141"/>
      <c r="D328" s="141"/>
      <c r="E328" s="447"/>
      <c r="F328" s="448"/>
      <c r="G328" s="448"/>
      <c r="H328" s="448"/>
      <c r="I328" s="257"/>
      <c r="J328" s="257"/>
      <c r="K328" s="257"/>
      <c r="L328" s="257"/>
      <c r="M328" s="257"/>
      <c r="N328" s="257"/>
      <c r="O328" s="257"/>
      <c r="P328" s="257"/>
      <c r="Q328" s="254"/>
      <c r="R328" s="254"/>
      <c r="S328" s="258"/>
      <c r="T328" s="223"/>
      <c r="U328" s="224"/>
      <c r="V328" s="224"/>
      <c r="W328" s="219"/>
    </row>
    <row r="329" spans="1:23" ht="12.75" customHeight="1" x14ac:dyDescent="0.25">
      <c r="A329" s="219"/>
      <c r="B329" s="141"/>
      <c r="C329" s="141"/>
      <c r="D329" s="141"/>
      <c r="E329" s="447"/>
      <c r="F329" s="448"/>
      <c r="G329" s="448"/>
      <c r="H329" s="448"/>
      <c r="I329" s="257"/>
      <c r="J329" s="257"/>
      <c r="K329" s="257"/>
      <c r="L329" s="257"/>
      <c r="M329" s="257"/>
      <c r="N329" s="257"/>
      <c r="O329" s="257"/>
      <c r="P329" s="257"/>
      <c r="Q329" s="254"/>
      <c r="R329" s="254"/>
      <c r="S329" s="258"/>
      <c r="T329" s="223"/>
      <c r="U329" s="224"/>
      <c r="V329" s="224"/>
      <c r="W329" s="219"/>
    </row>
    <row r="330" spans="1:23" ht="12.75" customHeight="1" x14ac:dyDescent="0.25">
      <c r="A330" s="219"/>
      <c r="B330" s="141"/>
      <c r="C330" s="141"/>
      <c r="D330" s="141"/>
      <c r="E330" s="447"/>
      <c r="F330" s="448"/>
      <c r="G330" s="448"/>
      <c r="H330" s="448"/>
      <c r="I330" s="257"/>
      <c r="J330" s="257"/>
      <c r="K330" s="257"/>
      <c r="L330" s="257"/>
      <c r="M330" s="257"/>
      <c r="N330" s="257"/>
      <c r="O330" s="257"/>
      <c r="P330" s="257"/>
      <c r="Q330" s="254"/>
      <c r="R330" s="254"/>
      <c r="S330" s="258"/>
      <c r="T330" s="223"/>
      <c r="U330" s="224"/>
      <c r="V330" s="224"/>
      <c r="W330" s="219"/>
    </row>
    <row r="331" spans="1:23" ht="12.75" customHeight="1" x14ac:dyDescent="0.25">
      <c r="A331" s="219"/>
      <c r="B331" s="141"/>
      <c r="C331" s="141"/>
      <c r="D331" s="141"/>
      <c r="E331" s="447"/>
      <c r="F331" s="448"/>
      <c r="G331" s="448"/>
      <c r="H331" s="448"/>
      <c r="I331" s="257"/>
      <c r="J331" s="257"/>
      <c r="K331" s="257"/>
      <c r="L331" s="257"/>
      <c r="M331" s="257"/>
      <c r="N331" s="257"/>
      <c r="O331" s="257"/>
      <c r="P331" s="257"/>
      <c r="Q331" s="254"/>
      <c r="R331" s="254"/>
      <c r="S331" s="258"/>
      <c r="T331" s="223"/>
      <c r="U331" s="224"/>
      <c r="V331" s="224"/>
      <c r="W331" s="219"/>
    </row>
    <row r="332" spans="1:23" ht="12.75" customHeight="1" x14ac:dyDescent="0.25">
      <c r="A332" s="219"/>
      <c r="B332" s="141"/>
      <c r="C332" s="141"/>
      <c r="D332" s="141"/>
      <c r="E332" s="447"/>
      <c r="F332" s="448"/>
      <c r="G332" s="448"/>
      <c r="H332" s="448"/>
      <c r="I332" s="257"/>
      <c r="J332" s="257"/>
      <c r="K332" s="257"/>
      <c r="L332" s="257"/>
      <c r="M332" s="257"/>
      <c r="N332" s="257"/>
      <c r="O332" s="257"/>
      <c r="P332" s="257"/>
      <c r="Q332" s="254"/>
      <c r="R332" s="254"/>
      <c r="S332" s="258"/>
      <c r="T332" s="223"/>
      <c r="U332" s="224"/>
      <c r="V332" s="224"/>
      <c r="W332" s="219"/>
    </row>
    <row r="333" spans="1:23" ht="12.75" customHeight="1" x14ac:dyDescent="0.25">
      <c r="A333" s="219"/>
      <c r="B333" s="141"/>
      <c r="C333" s="141"/>
      <c r="D333" s="141"/>
      <c r="E333" s="447"/>
      <c r="F333" s="448"/>
      <c r="G333" s="448"/>
      <c r="H333" s="448"/>
      <c r="I333" s="257"/>
      <c r="J333" s="257"/>
      <c r="K333" s="257"/>
      <c r="L333" s="257"/>
      <c r="M333" s="257"/>
      <c r="N333" s="257"/>
      <c r="O333" s="257"/>
      <c r="P333" s="257"/>
      <c r="Q333" s="254"/>
      <c r="R333" s="254"/>
      <c r="S333" s="258"/>
      <c r="T333" s="223"/>
      <c r="U333" s="224"/>
      <c r="V333" s="224"/>
      <c r="W333" s="219"/>
    </row>
    <row r="334" spans="1:23" ht="12.75" customHeight="1" x14ac:dyDescent="0.25">
      <c r="A334" s="219"/>
      <c r="B334" s="141"/>
      <c r="C334" s="141"/>
      <c r="D334" s="141"/>
      <c r="E334" s="447"/>
      <c r="F334" s="448"/>
      <c r="G334" s="448"/>
      <c r="H334" s="448"/>
      <c r="I334" s="257"/>
      <c r="J334" s="257"/>
      <c r="K334" s="257"/>
      <c r="L334" s="257"/>
      <c r="M334" s="257"/>
      <c r="N334" s="257"/>
      <c r="O334" s="257"/>
      <c r="P334" s="257"/>
      <c r="Q334" s="254"/>
      <c r="R334" s="254"/>
      <c r="S334" s="258"/>
      <c r="T334" s="223"/>
      <c r="U334" s="224"/>
      <c r="V334" s="224"/>
      <c r="W334" s="219"/>
    </row>
    <row r="335" spans="1:23" ht="12.75" customHeight="1" x14ac:dyDescent="0.25">
      <c r="A335" s="219"/>
      <c r="B335" s="141"/>
      <c r="C335" s="141"/>
      <c r="D335" s="141"/>
      <c r="E335" s="447"/>
      <c r="F335" s="448"/>
      <c r="G335" s="448"/>
      <c r="H335" s="448"/>
      <c r="I335" s="257"/>
      <c r="J335" s="257"/>
      <c r="K335" s="257"/>
      <c r="L335" s="257"/>
      <c r="M335" s="257"/>
      <c r="N335" s="257"/>
      <c r="O335" s="257"/>
      <c r="P335" s="257"/>
      <c r="Q335" s="254"/>
      <c r="R335" s="254"/>
      <c r="S335" s="258"/>
      <c r="T335" s="223"/>
      <c r="U335" s="224"/>
      <c r="V335" s="224"/>
      <c r="W335" s="219"/>
    </row>
    <row r="336" spans="1:23" ht="12.75" customHeight="1" x14ac:dyDescent="0.25">
      <c r="A336" s="219"/>
      <c r="B336" s="141"/>
      <c r="C336" s="141"/>
      <c r="D336" s="141"/>
      <c r="E336" s="447"/>
      <c r="F336" s="448"/>
      <c r="G336" s="448"/>
      <c r="H336" s="448"/>
      <c r="I336" s="257"/>
      <c r="J336" s="257"/>
      <c r="K336" s="257"/>
      <c r="L336" s="257"/>
      <c r="M336" s="257"/>
      <c r="N336" s="257"/>
      <c r="O336" s="257"/>
      <c r="P336" s="257"/>
      <c r="Q336" s="254"/>
      <c r="R336" s="254"/>
      <c r="S336" s="258"/>
      <c r="T336" s="223"/>
      <c r="U336" s="224"/>
      <c r="V336" s="224"/>
      <c r="W336" s="219"/>
    </row>
    <row r="337" spans="1:23" ht="12.75" customHeight="1" x14ac:dyDescent="0.25">
      <c r="A337" s="219"/>
      <c r="B337" s="141"/>
      <c r="C337" s="141"/>
      <c r="D337" s="141"/>
      <c r="E337" s="447"/>
      <c r="F337" s="448"/>
      <c r="G337" s="448"/>
      <c r="H337" s="448"/>
      <c r="I337" s="257"/>
      <c r="J337" s="257"/>
      <c r="K337" s="257"/>
      <c r="L337" s="257"/>
      <c r="M337" s="257"/>
      <c r="N337" s="257"/>
      <c r="O337" s="257"/>
      <c r="P337" s="257"/>
      <c r="Q337" s="254"/>
      <c r="R337" s="254"/>
      <c r="S337" s="258"/>
      <c r="T337" s="223"/>
      <c r="U337" s="224"/>
      <c r="V337" s="224"/>
      <c r="W337" s="219"/>
    </row>
    <row r="338" spans="1:23" ht="12.75" customHeight="1" x14ac:dyDescent="0.25">
      <c r="A338" s="219"/>
      <c r="B338" s="141"/>
      <c r="C338" s="141"/>
      <c r="D338" s="141"/>
      <c r="E338" s="447"/>
      <c r="F338" s="448"/>
      <c r="G338" s="448"/>
      <c r="H338" s="448"/>
      <c r="I338" s="257"/>
      <c r="J338" s="257"/>
      <c r="K338" s="257"/>
      <c r="L338" s="257"/>
      <c r="M338" s="257"/>
      <c r="N338" s="257"/>
      <c r="O338" s="257"/>
      <c r="P338" s="257"/>
      <c r="Q338" s="254"/>
      <c r="R338" s="254"/>
      <c r="S338" s="258"/>
      <c r="T338" s="223"/>
      <c r="U338" s="224"/>
      <c r="V338" s="224"/>
      <c r="W338" s="219"/>
    </row>
    <row r="339" spans="1:23" ht="12.75" customHeight="1" x14ac:dyDescent="0.25">
      <c r="A339" s="219"/>
      <c r="B339" s="141"/>
      <c r="C339" s="141"/>
      <c r="D339" s="141"/>
      <c r="E339" s="447"/>
      <c r="F339" s="448"/>
      <c r="G339" s="448"/>
      <c r="H339" s="448"/>
      <c r="I339" s="257"/>
      <c r="J339" s="257"/>
      <c r="K339" s="257"/>
      <c r="L339" s="257"/>
      <c r="M339" s="257"/>
      <c r="N339" s="257"/>
      <c r="O339" s="257"/>
      <c r="P339" s="257"/>
      <c r="Q339" s="254"/>
      <c r="R339" s="254"/>
      <c r="S339" s="258"/>
      <c r="T339" s="223"/>
      <c r="U339" s="224"/>
      <c r="V339" s="224"/>
      <c r="W339" s="219"/>
    </row>
    <row r="340" spans="1:23" ht="12.75" customHeight="1" x14ac:dyDescent="0.25">
      <c r="A340" s="219"/>
      <c r="B340" s="141"/>
      <c r="C340" s="141"/>
      <c r="D340" s="141"/>
      <c r="E340" s="447"/>
      <c r="F340" s="448"/>
      <c r="G340" s="448"/>
      <c r="H340" s="448"/>
      <c r="I340" s="257"/>
      <c r="J340" s="257"/>
      <c r="K340" s="257"/>
      <c r="L340" s="257"/>
      <c r="M340" s="257"/>
      <c r="N340" s="257"/>
      <c r="O340" s="257"/>
      <c r="P340" s="257"/>
      <c r="Q340" s="254"/>
      <c r="R340" s="254"/>
      <c r="S340" s="258"/>
      <c r="T340" s="223"/>
      <c r="U340" s="224"/>
      <c r="V340" s="224"/>
      <c r="W340" s="219"/>
    </row>
    <row r="341" spans="1:23" ht="12.75" customHeight="1" x14ac:dyDescent="0.25">
      <c r="A341" s="219"/>
      <c r="B341" s="141"/>
      <c r="C341" s="141"/>
      <c r="D341" s="141"/>
      <c r="E341" s="447"/>
      <c r="F341" s="448"/>
      <c r="G341" s="448"/>
      <c r="H341" s="448"/>
      <c r="I341" s="257"/>
      <c r="J341" s="257"/>
      <c r="K341" s="257"/>
      <c r="L341" s="257"/>
      <c r="M341" s="257"/>
      <c r="N341" s="257"/>
      <c r="O341" s="257"/>
      <c r="P341" s="257"/>
      <c r="Q341" s="254"/>
      <c r="R341" s="254"/>
      <c r="S341" s="258"/>
      <c r="T341" s="223"/>
      <c r="U341" s="224"/>
      <c r="V341" s="224"/>
      <c r="W341" s="219"/>
    </row>
    <row r="342" spans="1:23" ht="12.75" customHeight="1" x14ac:dyDescent="0.25">
      <c r="A342" s="219"/>
      <c r="B342" s="141"/>
      <c r="C342" s="141"/>
      <c r="D342" s="141"/>
      <c r="E342" s="447"/>
      <c r="F342" s="448"/>
      <c r="G342" s="448"/>
      <c r="H342" s="448"/>
      <c r="I342" s="257"/>
      <c r="J342" s="257"/>
      <c r="K342" s="257"/>
      <c r="L342" s="257"/>
      <c r="M342" s="257"/>
      <c r="N342" s="257"/>
      <c r="O342" s="257"/>
      <c r="P342" s="257"/>
      <c r="Q342" s="254"/>
      <c r="R342" s="254"/>
      <c r="S342" s="258"/>
      <c r="T342" s="223"/>
      <c r="U342" s="224"/>
      <c r="V342" s="224"/>
      <c r="W342" s="219"/>
    </row>
    <row r="343" spans="1:23" ht="12.75" customHeight="1" x14ac:dyDescent="0.25">
      <c r="A343" s="219"/>
      <c r="B343" s="141"/>
      <c r="C343" s="141"/>
      <c r="D343" s="141"/>
      <c r="E343" s="447"/>
      <c r="F343" s="448"/>
      <c r="G343" s="448"/>
      <c r="H343" s="448"/>
      <c r="I343" s="257"/>
      <c r="J343" s="257"/>
      <c r="K343" s="257"/>
      <c r="L343" s="257"/>
      <c r="M343" s="257"/>
      <c r="N343" s="257"/>
      <c r="O343" s="257"/>
      <c r="P343" s="257"/>
      <c r="Q343" s="254"/>
      <c r="R343" s="254"/>
      <c r="S343" s="258"/>
      <c r="T343" s="223"/>
      <c r="U343" s="224"/>
      <c r="V343" s="224"/>
      <c r="W343" s="219"/>
    </row>
    <row r="344" spans="1:23" ht="12.75" customHeight="1" x14ac:dyDescent="0.25">
      <c r="A344" s="219"/>
      <c r="B344" s="141"/>
      <c r="C344" s="141"/>
      <c r="D344" s="141"/>
      <c r="E344" s="447"/>
      <c r="F344" s="448"/>
      <c r="G344" s="448"/>
      <c r="H344" s="448"/>
      <c r="I344" s="257"/>
      <c r="J344" s="257"/>
      <c r="K344" s="257"/>
      <c r="L344" s="257"/>
      <c r="M344" s="257"/>
      <c r="N344" s="257"/>
      <c r="O344" s="257"/>
      <c r="P344" s="257"/>
      <c r="Q344" s="254"/>
      <c r="R344" s="254"/>
      <c r="S344" s="258"/>
      <c r="T344" s="223"/>
      <c r="U344" s="224"/>
      <c r="V344" s="224"/>
      <c r="W344" s="219"/>
    </row>
    <row r="345" spans="1:23" ht="12.75" customHeight="1" x14ac:dyDescent="0.25">
      <c r="A345" s="219"/>
      <c r="B345" s="141"/>
      <c r="C345" s="141"/>
      <c r="D345" s="141"/>
      <c r="E345" s="447"/>
      <c r="F345" s="448"/>
      <c r="G345" s="448"/>
      <c r="H345" s="448"/>
      <c r="I345" s="257"/>
      <c r="J345" s="257"/>
      <c r="K345" s="257"/>
      <c r="L345" s="257"/>
      <c r="M345" s="257"/>
      <c r="N345" s="257"/>
      <c r="O345" s="257"/>
      <c r="P345" s="257"/>
      <c r="Q345" s="254"/>
      <c r="R345" s="254"/>
      <c r="S345" s="258"/>
      <c r="T345" s="223"/>
      <c r="U345" s="224"/>
      <c r="V345" s="224"/>
      <c r="W345" s="219"/>
    </row>
    <row r="346" spans="1:23" ht="12.75" customHeight="1" x14ac:dyDescent="0.25">
      <c r="A346" s="219"/>
      <c r="B346" s="141"/>
      <c r="C346" s="141"/>
      <c r="D346" s="141"/>
      <c r="E346" s="447"/>
      <c r="F346" s="448"/>
      <c r="G346" s="448"/>
      <c r="H346" s="448"/>
      <c r="I346" s="257"/>
      <c r="J346" s="257"/>
      <c r="K346" s="257"/>
      <c r="L346" s="257"/>
      <c r="M346" s="257"/>
      <c r="N346" s="257"/>
      <c r="O346" s="257"/>
      <c r="P346" s="257"/>
      <c r="Q346" s="254"/>
      <c r="R346" s="254"/>
      <c r="S346" s="258"/>
      <c r="T346" s="223"/>
      <c r="U346" s="224"/>
      <c r="V346" s="224"/>
      <c r="W346" s="219"/>
    </row>
    <row r="347" spans="1:23" ht="12.75" customHeight="1" x14ac:dyDescent="0.25">
      <c r="A347" s="219"/>
      <c r="B347" s="141"/>
      <c r="C347" s="141"/>
      <c r="D347" s="141"/>
      <c r="E347" s="447"/>
      <c r="F347" s="448"/>
      <c r="G347" s="448"/>
      <c r="H347" s="448"/>
      <c r="I347" s="257"/>
      <c r="J347" s="257"/>
      <c r="K347" s="257"/>
      <c r="L347" s="257"/>
      <c r="M347" s="257"/>
      <c r="N347" s="257"/>
      <c r="O347" s="257"/>
      <c r="P347" s="257"/>
      <c r="Q347" s="254"/>
      <c r="R347" s="254"/>
      <c r="S347" s="258"/>
      <c r="T347" s="223"/>
      <c r="U347" s="224"/>
      <c r="V347" s="224"/>
      <c r="W347" s="219"/>
    </row>
    <row r="348" spans="1:23" ht="12.75" customHeight="1" x14ac:dyDescent="0.25">
      <c r="A348" s="219"/>
      <c r="B348" s="141"/>
      <c r="C348" s="141"/>
      <c r="D348" s="141"/>
      <c r="E348" s="447"/>
      <c r="F348" s="448"/>
      <c r="G348" s="448"/>
      <c r="H348" s="448"/>
      <c r="I348" s="257"/>
      <c r="J348" s="257"/>
      <c r="K348" s="257"/>
      <c r="L348" s="257"/>
      <c r="M348" s="257"/>
      <c r="N348" s="257"/>
      <c r="O348" s="257"/>
      <c r="P348" s="257"/>
      <c r="Q348" s="254"/>
      <c r="R348" s="254"/>
      <c r="S348" s="258"/>
      <c r="T348" s="223"/>
      <c r="U348" s="224"/>
      <c r="V348" s="224"/>
      <c r="W348" s="219"/>
    </row>
    <row r="349" spans="1:23" ht="12.75" customHeight="1" x14ac:dyDescent="0.25">
      <c r="A349" s="219"/>
      <c r="B349" s="141"/>
      <c r="C349" s="141"/>
      <c r="D349" s="141"/>
      <c r="E349" s="447"/>
      <c r="F349" s="448"/>
      <c r="G349" s="448"/>
      <c r="H349" s="448"/>
      <c r="I349" s="257"/>
      <c r="J349" s="257"/>
      <c r="K349" s="257"/>
      <c r="L349" s="257"/>
      <c r="M349" s="257"/>
      <c r="N349" s="257"/>
      <c r="O349" s="257"/>
      <c r="P349" s="257"/>
      <c r="Q349" s="254"/>
      <c r="R349" s="254"/>
      <c r="S349" s="258"/>
      <c r="T349" s="223"/>
      <c r="U349" s="224"/>
      <c r="V349" s="224"/>
      <c r="W349" s="219"/>
    </row>
    <row r="350" spans="1:23" ht="12.75" customHeight="1" x14ac:dyDescent="0.25">
      <c r="A350" s="219"/>
      <c r="B350" s="141"/>
      <c r="C350" s="141"/>
      <c r="D350" s="141"/>
      <c r="E350" s="447"/>
      <c r="F350" s="448"/>
      <c r="G350" s="448"/>
      <c r="H350" s="448"/>
      <c r="I350" s="257"/>
      <c r="J350" s="257"/>
      <c r="K350" s="257"/>
      <c r="L350" s="257"/>
      <c r="M350" s="257"/>
      <c r="N350" s="257"/>
      <c r="O350" s="257"/>
      <c r="P350" s="257"/>
      <c r="Q350" s="254"/>
      <c r="R350" s="254"/>
      <c r="S350" s="258"/>
      <c r="T350" s="223"/>
      <c r="U350" s="224"/>
      <c r="V350" s="224"/>
      <c r="W350" s="219"/>
    </row>
    <row r="351" spans="1:23" ht="12.75" customHeight="1" x14ac:dyDescent="0.25">
      <c r="A351" s="219"/>
      <c r="B351" s="141"/>
      <c r="C351" s="141"/>
      <c r="D351" s="141"/>
      <c r="E351" s="447"/>
      <c r="F351" s="448"/>
      <c r="G351" s="448"/>
      <c r="H351" s="448"/>
      <c r="I351" s="257"/>
      <c r="J351" s="257"/>
      <c r="K351" s="257"/>
      <c r="L351" s="257"/>
      <c r="M351" s="257"/>
      <c r="N351" s="257"/>
      <c r="O351" s="257"/>
      <c r="P351" s="257"/>
      <c r="Q351" s="254"/>
      <c r="R351" s="254"/>
      <c r="S351" s="258"/>
      <c r="T351" s="223"/>
      <c r="U351" s="224"/>
      <c r="V351" s="224"/>
      <c r="W351" s="219"/>
    </row>
    <row r="352" spans="1:23" ht="12.75" customHeight="1" x14ac:dyDescent="0.25">
      <c r="A352" s="219"/>
      <c r="B352" s="141"/>
      <c r="C352" s="141"/>
      <c r="D352" s="141"/>
      <c r="E352" s="447"/>
      <c r="F352" s="448"/>
      <c r="G352" s="448"/>
      <c r="H352" s="448"/>
      <c r="I352" s="257"/>
      <c r="J352" s="257"/>
      <c r="K352" s="257"/>
      <c r="L352" s="257"/>
      <c r="M352" s="257"/>
      <c r="N352" s="257"/>
      <c r="O352" s="257"/>
      <c r="P352" s="257"/>
      <c r="Q352" s="254"/>
      <c r="R352" s="254"/>
      <c r="S352" s="258"/>
      <c r="T352" s="223"/>
      <c r="U352" s="224"/>
      <c r="V352" s="224"/>
      <c r="W352" s="219"/>
    </row>
    <row r="353" spans="1:23" ht="12.75" customHeight="1" x14ac:dyDescent="0.25">
      <c r="A353" s="219"/>
      <c r="B353" s="141"/>
      <c r="C353" s="141"/>
      <c r="D353" s="141"/>
      <c r="E353" s="447"/>
      <c r="F353" s="448"/>
      <c r="G353" s="448"/>
      <c r="H353" s="448"/>
      <c r="I353" s="257"/>
      <c r="J353" s="257"/>
      <c r="K353" s="257"/>
      <c r="L353" s="257"/>
      <c r="M353" s="257"/>
      <c r="N353" s="257"/>
      <c r="O353" s="257"/>
      <c r="P353" s="257"/>
      <c r="Q353" s="254"/>
      <c r="R353" s="254"/>
      <c r="S353" s="258"/>
      <c r="T353" s="223"/>
      <c r="U353" s="224"/>
      <c r="V353" s="224"/>
      <c r="W353" s="219"/>
    </row>
    <row r="354" spans="1:23" ht="12.75" customHeight="1" x14ac:dyDescent="0.25">
      <c r="A354" s="219"/>
      <c r="B354" s="141"/>
      <c r="C354" s="141"/>
      <c r="D354" s="141"/>
      <c r="E354" s="447"/>
      <c r="F354" s="448"/>
      <c r="G354" s="448"/>
      <c r="H354" s="448"/>
      <c r="I354" s="257"/>
      <c r="J354" s="257"/>
      <c r="K354" s="257"/>
      <c r="L354" s="257"/>
      <c r="M354" s="257"/>
      <c r="N354" s="257"/>
      <c r="O354" s="257"/>
      <c r="P354" s="257"/>
      <c r="Q354" s="254"/>
      <c r="R354" s="254"/>
      <c r="S354" s="258"/>
      <c r="T354" s="223"/>
      <c r="U354" s="224"/>
      <c r="V354" s="224"/>
      <c r="W354" s="219"/>
    </row>
    <row r="355" spans="1:23" ht="12.75" customHeight="1" x14ac:dyDescent="0.25">
      <c r="A355" s="219"/>
      <c r="B355" s="141"/>
      <c r="C355" s="141"/>
      <c r="D355" s="141"/>
      <c r="E355" s="447"/>
      <c r="F355" s="448"/>
      <c r="G355" s="448"/>
      <c r="H355" s="448"/>
      <c r="I355" s="257"/>
      <c r="J355" s="257"/>
      <c r="K355" s="257"/>
      <c r="L355" s="257"/>
      <c r="M355" s="257"/>
      <c r="N355" s="257"/>
      <c r="O355" s="257"/>
      <c r="P355" s="257"/>
      <c r="Q355" s="254"/>
      <c r="R355" s="254"/>
      <c r="S355" s="258"/>
      <c r="T355" s="223"/>
      <c r="U355" s="224"/>
      <c r="V355" s="224"/>
      <c r="W355" s="219"/>
    </row>
    <row r="356" spans="1:23" ht="12.75" customHeight="1" x14ac:dyDescent="0.25">
      <c r="A356" s="219"/>
      <c r="B356" s="141"/>
      <c r="C356" s="141"/>
      <c r="D356" s="141"/>
      <c r="E356" s="447"/>
      <c r="F356" s="448"/>
      <c r="G356" s="448"/>
      <c r="H356" s="448"/>
      <c r="I356" s="257"/>
      <c r="J356" s="257"/>
      <c r="K356" s="257"/>
      <c r="L356" s="257"/>
      <c r="M356" s="257"/>
      <c r="N356" s="257"/>
      <c r="O356" s="257"/>
      <c r="P356" s="257"/>
      <c r="Q356" s="254"/>
      <c r="R356" s="254"/>
      <c r="S356" s="258"/>
      <c r="T356" s="223"/>
      <c r="U356" s="224"/>
      <c r="V356" s="224"/>
      <c r="W356" s="219"/>
    </row>
    <row r="357" spans="1:23" ht="12.75" customHeight="1" x14ac:dyDescent="0.25">
      <c r="A357" s="219"/>
      <c r="B357" s="141"/>
      <c r="C357" s="141"/>
      <c r="D357" s="141"/>
      <c r="E357" s="447"/>
      <c r="F357" s="448"/>
      <c r="G357" s="448"/>
      <c r="H357" s="448"/>
      <c r="I357" s="257"/>
      <c r="J357" s="257"/>
      <c r="K357" s="257"/>
      <c r="L357" s="257"/>
      <c r="M357" s="257"/>
      <c r="N357" s="257"/>
      <c r="O357" s="257"/>
      <c r="P357" s="257"/>
      <c r="Q357" s="254"/>
      <c r="R357" s="254"/>
      <c r="S357" s="258"/>
      <c r="T357" s="223"/>
      <c r="U357" s="224"/>
      <c r="V357" s="224"/>
      <c r="W357" s="219"/>
    </row>
    <row r="358" spans="1:23" ht="12.75" customHeight="1" x14ac:dyDescent="0.25">
      <c r="A358" s="219"/>
      <c r="B358" s="141"/>
      <c r="C358" s="141"/>
      <c r="D358" s="141"/>
      <c r="E358" s="447"/>
      <c r="F358" s="448"/>
      <c r="G358" s="448"/>
      <c r="H358" s="448"/>
      <c r="I358" s="257"/>
      <c r="J358" s="257"/>
      <c r="K358" s="257"/>
      <c r="L358" s="257"/>
      <c r="M358" s="257"/>
      <c r="N358" s="257"/>
      <c r="O358" s="257"/>
      <c r="P358" s="257"/>
      <c r="Q358" s="254"/>
      <c r="R358" s="254"/>
      <c r="S358" s="258"/>
      <c r="T358" s="223"/>
      <c r="U358" s="224"/>
      <c r="V358" s="224"/>
      <c r="W358" s="219"/>
    </row>
    <row r="359" spans="1:23" ht="12.75" customHeight="1" x14ac:dyDescent="0.25">
      <c r="A359" s="219"/>
      <c r="B359" s="141"/>
      <c r="C359" s="141"/>
      <c r="D359" s="141"/>
      <c r="E359" s="447"/>
      <c r="F359" s="448"/>
      <c r="G359" s="448"/>
      <c r="H359" s="448"/>
      <c r="I359" s="257"/>
      <c r="J359" s="257"/>
      <c r="K359" s="257"/>
      <c r="L359" s="257"/>
      <c r="M359" s="257"/>
      <c r="N359" s="257"/>
      <c r="O359" s="257"/>
      <c r="P359" s="257"/>
      <c r="Q359" s="254"/>
      <c r="R359" s="254"/>
      <c r="S359" s="258"/>
      <c r="T359" s="223"/>
      <c r="U359" s="224"/>
      <c r="V359" s="224"/>
      <c r="W359" s="219"/>
    </row>
    <row r="360" spans="1:23" ht="12.75" customHeight="1" x14ac:dyDescent="0.25">
      <c r="A360" s="219"/>
      <c r="B360" s="141"/>
      <c r="C360" s="141"/>
      <c r="D360" s="141"/>
      <c r="E360" s="447"/>
      <c r="F360" s="448"/>
      <c r="G360" s="448"/>
      <c r="H360" s="448"/>
      <c r="I360" s="257"/>
      <c r="J360" s="257"/>
      <c r="K360" s="257"/>
      <c r="L360" s="257"/>
      <c r="M360" s="257"/>
      <c r="N360" s="257"/>
      <c r="O360" s="257"/>
      <c r="P360" s="257"/>
      <c r="Q360" s="254"/>
      <c r="R360" s="254"/>
      <c r="S360" s="258"/>
      <c r="T360" s="223"/>
      <c r="U360" s="224"/>
      <c r="V360" s="224"/>
      <c r="W360" s="219"/>
    </row>
    <row r="361" spans="1:23" ht="12.75" customHeight="1" x14ac:dyDescent="0.25">
      <c r="A361" s="219"/>
      <c r="B361" s="141"/>
      <c r="C361" s="141"/>
      <c r="D361" s="141"/>
      <c r="E361" s="447"/>
      <c r="F361" s="448"/>
      <c r="G361" s="448"/>
      <c r="H361" s="448"/>
      <c r="I361" s="257"/>
      <c r="J361" s="257"/>
      <c r="K361" s="257"/>
      <c r="L361" s="257"/>
      <c r="M361" s="257"/>
      <c r="N361" s="257"/>
      <c r="O361" s="257"/>
      <c r="P361" s="257"/>
      <c r="Q361" s="254"/>
      <c r="R361" s="254"/>
      <c r="S361" s="258"/>
      <c r="T361" s="223"/>
      <c r="U361" s="224"/>
      <c r="V361" s="224"/>
      <c r="W361" s="219"/>
    </row>
    <row r="362" spans="1:23" ht="12.75" customHeight="1" x14ac:dyDescent="0.25">
      <c r="A362" s="219"/>
      <c r="B362" s="141"/>
      <c r="C362" s="141"/>
      <c r="D362" s="141"/>
      <c r="E362" s="447"/>
      <c r="F362" s="448"/>
      <c r="G362" s="448"/>
      <c r="H362" s="448"/>
      <c r="I362" s="257"/>
      <c r="J362" s="257"/>
      <c r="K362" s="257"/>
      <c r="L362" s="257"/>
      <c r="M362" s="257"/>
      <c r="N362" s="257"/>
      <c r="O362" s="257"/>
      <c r="P362" s="257"/>
      <c r="Q362" s="254"/>
      <c r="R362" s="254"/>
      <c r="S362" s="258"/>
      <c r="T362" s="223"/>
      <c r="U362" s="224"/>
      <c r="V362" s="224"/>
      <c r="W362" s="219"/>
    </row>
    <row r="363" spans="1:23" ht="12.75" customHeight="1" x14ac:dyDescent="0.25">
      <c r="A363" s="219"/>
      <c r="B363" s="141"/>
      <c r="C363" s="141"/>
      <c r="D363" s="141"/>
      <c r="E363" s="447"/>
      <c r="F363" s="448"/>
      <c r="G363" s="448"/>
      <c r="H363" s="448"/>
      <c r="I363" s="257"/>
      <c r="J363" s="257"/>
      <c r="K363" s="257"/>
      <c r="L363" s="257"/>
      <c r="M363" s="257"/>
      <c r="N363" s="257"/>
      <c r="O363" s="257"/>
      <c r="P363" s="257"/>
      <c r="Q363" s="254"/>
      <c r="R363" s="254"/>
      <c r="S363" s="258"/>
      <c r="T363" s="223"/>
      <c r="U363" s="224"/>
      <c r="V363" s="224"/>
      <c r="W363" s="219"/>
    </row>
    <row r="364" spans="1:23" ht="12.75" customHeight="1" x14ac:dyDescent="0.25">
      <c r="A364" s="219"/>
      <c r="B364" s="141"/>
      <c r="C364" s="141"/>
      <c r="D364" s="141"/>
      <c r="E364" s="447"/>
      <c r="F364" s="448"/>
      <c r="G364" s="448"/>
      <c r="H364" s="448"/>
      <c r="I364" s="257"/>
      <c r="J364" s="257"/>
      <c r="K364" s="257"/>
      <c r="L364" s="257"/>
      <c r="M364" s="257"/>
      <c r="N364" s="257"/>
      <c r="O364" s="257"/>
      <c r="P364" s="257"/>
      <c r="Q364" s="254"/>
      <c r="R364" s="254"/>
      <c r="S364" s="258"/>
      <c r="T364" s="223"/>
      <c r="U364" s="224"/>
      <c r="V364" s="224"/>
      <c r="W364" s="219"/>
    </row>
    <row r="365" spans="1:23" ht="12.75" customHeight="1" x14ac:dyDescent="0.25">
      <c r="A365" s="219"/>
      <c r="B365" s="141"/>
      <c r="C365" s="141"/>
      <c r="D365" s="141"/>
      <c r="E365" s="447"/>
      <c r="F365" s="448"/>
      <c r="G365" s="448"/>
      <c r="H365" s="448"/>
      <c r="I365" s="257"/>
      <c r="J365" s="257"/>
      <c r="K365" s="257"/>
      <c r="L365" s="257"/>
      <c r="M365" s="257"/>
      <c r="N365" s="257"/>
      <c r="O365" s="257"/>
      <c r="P365" s="257"/>
      <c r="Q365" s="254"/>
      <c r="R365" s="254"/>
      <c r="S365" s="258"/>
      <c r="T365" s="223"/>
      <c r="U365" s="224"/>
      <c r="V365" s="224"/>
      <c r="W365" s="219"/>
    </row>
    <row r="366" spans="1:23" ht="12.75" customHeight="1" x14ac:dyDescent="0.25">
      <c r="A366" s="219"/>
      <c r="B366" s="141"/>
      <c r="C366" s="141"/>
      <c r="D366" s="141"/>
      <c r="E366" s="447"/>
      <c r="F366" s="448"/>
      <c r="G366" s="448"/>
      <c r="H366" s="448"/>
      <c r="I366" s="257"/>
      <c r="J366" s="257"/>
      <c r="K366" s="257"/>
      <c r="L366" s="257"/>
      <c r="M366" s="257"/>
      <c r="N366" s="257"/>
      <c r="O366" s="257"/>
      <c r="P366" s="257"/>
      <c r="Q366" s="254"/>
      <c r="R366" s="254"/>
      <c r="S366" s="258"/>
      <c r="T366" s="223"/>
      <c r="U366" s="224"/>
      <c r="V366" s="224"/>
      <c r="W366" s="219"/>
    </row>
    <row r="367" spans="1:23" ht="12.75" customHeight="1" x14ac:dyDescent="0.25">
      <c r="A367" s="219"/>
      <c r="B367" s="141"/>
      <c r="C367" s="141"/>
      <c r="D367" s="141"/>
      <c r="E367" s="447"/>
      <c r="F367" s="448"/>
      <c r="G367" s="448"/>
      <c r="H367" s="448"/>
      <c r="I367" s="257"/>
      <c r="J367" s="257"/>
      <c r="K367" s="257"/>
      <c r="L367" s="257"/>
      <c r="M367" s="257"/>
      <c r="N367" s="257"/>
      <c r="O367" s="257"/>
      <c r="P367" s="257"/>
      <c r="Q367" s="254"/>
      <c r="R367" s="254"/>
      <c r="S367" s="258"/>
      <c r="T367" s="223"/>
      <c r="U367" s="224"/>
      <c r="V367" s="224"/>
      <c r="W367" s="219"/>
    </row>
    <row r="368" spans="1:23" ht="12.75" customHeight="1" x14ac:dyDescent="0.25">
      <c r="A368" s="219"/>
      <c r="B368" s="141"/>
      <c r="C368" s="141"/>
      <c r="D368" s="141"/>
      <c r="E368" s="447"/>
      <c r="F368" s="448"/>
      <c r="G368" s="448"/>
      <c r="H368" s="448"/>
      <c r="I368" s="257"/>
      <c r="J368" s="257"/>
      <c r="K368" s="257"/>
      <c r="L368" s="257"/>
      <c r="M368" s="257"/>
      <c r="N368" s="257"/>
      <c r="O368" s="257"/>
      <c r="P368" s="257"/>
      <c r="Q368" s="254"/>
      <c r="R368" s="254"/>
      <c r="S368" s="258"/>
      <c r="T368" s="223"/>
      <c r="U368" s="224"/>
      <c r="V368" s="224"/>
      <c r="W368" s="219"/>
    </row>
    <row r="369" spans="1:23" ht="12.75" customHeight="1" x14ac:dyDescent="0.25">
      <c r="A369" s="219"/>
      <c r="B369" s="141"/>
      <c r="C369" s="141"/>
      <c r="D369" s="141"/>
      <c r="E369" s="447"/>
      <c r="F369" s="448"/>
      <c r="G369" s="448"/>
      <c r="H369" s="448"/>
      <c r="I369" s="257"/>
      <c r="J369" s="257"/>
      <c r="K369" s="257"/>
      <c r="L369" s="257"/>
      <c r="M369" s="257"/>
      <c r="N369" s="257"/>
      <c r="O369" s="257"/>
      <c r="P369" s="257"/>
      <c r="Q369" s="254"/>
      <c r="R369" s="254"/>
      <c r="S369" s="258"/>
      <c r="T369" s="223"/>
      <c r="U369" s="224"/>
      <c r="V369" s="224"/>
      <c r="W369" s="219"/>
    </row>
    <row r="370" spans="1:23" ht="12.75" customHeight="1" x14ac:dyDescent="0.25">
      <c r="A370" s="219"/>
      <c r="B370" s="141"/>
      <c r="C370" s="141"/>
      <c r="D370" s="141"/>
      <c r="E370" s="447"/>
      <c r="F370" s="448"/>
      <c r="G370" s="448"/>
      <c r="H370" s="448"/>
      <c r="I370" s="257"/>
      <c r="J370" s="257"/>
      <c r="K370" s="257"/>
      <c r="L370" s="257"/>
      <c r="M370" s="257"/>
      <c r="N370" s="257"/>
      <c r="O370" s="257"/>
      <c r="P370" s="257"/>
      <c r="Q370" s="254"/>
      <c r="R370" s="254"/>
      <c r="S370" s="258"/>
      <c r="T370" s="223"/>
      <c r="U370" s="224"/>
      <c r="V370" s="224"/>
      <c r="W370" s="219"/>
    </row>
    <row r="371" spans="1:23" ht="12.75" customHeight="1" x14ac:dyDescent="0.25">
      <c r="A371" s="219"/>
      <c r="B371" s="141"/>
      <c r="C371" s="141"/>
      <c r="D371" s="141"/>
      <c r="E371" s="447"/>
      <c r="F371" s="448"/>
      <c r="G371" s="448"/>
      <c r="H371" s="448"/>
      <c r="I371" s="257"/>
      <c r="J371" s="257"/>
      <c r="K371" s="257"/>
      <c r="L371" s="257"/>
      <c r="M371" s="257"/>
      <c r="N371" s="257"/>
      <c r="O371" s="257"/>
      <c r="P371" s="257"/>
      <c r="Q371" s="254"/>
      <c r="R371" s="254"/>
      <c r="S371" s="258"/>
      <c r="T371" s="223"/>
      <c r="U371" s="224"/>
      <c r="V371" s="224"/>
      <c r="W371" s="219"/>
    </row>
    <row r="372" spans="1:23" ht="12.75" customHeight="1" x14ac:dyDescent="0.25">
      <c r="A372" s="219"/>
      <c r="B372" s="141"/>
      <c r="C372" s="141"/>
      <c r="D372" s="141"/>
      <c r="E372" s="447"/>
      <c r="F372" s="448"/>
      <c r="G372" s="448"/>
      <c r="H372" s="448"/>
      <c r="I372" s="257"/>
      <c r="J372" s="257"/>
      <c r="K372" s="257"/>
      <c r="L372" s="257"/>
      <c r="M372" s="257"/>
      <c r="N372" s="257"/>
      <c r="O372" s="257"/>
      <c r="P372" s="257"/>
      <c r="Q372" s="254"/>
      <c r="R372" s="254"/>
      <c r="S372" s="258"/>
      <c r="T372" s="223"/>
      <c r="U372" s="224"/>
      <c r="V372" s="224"/>
      <c r="W372" s="219"/>
    </row>
    <row r="373" spans="1:23" ht="12.75" customHeight="1" x14ac:dyDescent="0.25">
      <c r="A373" s="219"/>
      <c r="B373" s="141"/>
      <c r="C373" s="141"/>
      <c r="D373" s="141"/>
      <c r="E373" s="447"/>
      <c r="F373" s="448"/>
      <c r="G373" s="448"/>
      <c r="H373" s="448"/>
      <c r="I373" s="257"/>
      <c r="J373" s="257"/>
      <c r="K373" s="257"/>
      <c r="L373" s="257"/>
      <c r="M373" s="257"/>
      <c r="N373" s="257"/>
      <c r="O373" s="257"/>
      <c r="P373" s="257"/>
      <c r="Q373" s="254"/>
      <c r="R373" s="254"/>
      <c r="S373" s="258"/>
      <c r="T373" s="223"/>
      <c r="U373" s="224"/>
      <c r="V373" s="224"/>
      <c r="W373" s="219"/>
    </row>
    <row r="374" spans="1:23" ht="12.75" customHeight="1" x14ac:dyDescent="0.25">
      <c r="A374" s="219"/>
      <c r="B374" s="141"/>
      <c r="C374" s="141"/>
      <c r="D374" s="141"/>
      <c r="E374" s="447"/>
      <c r="F374" s="448"/>
      <c r="G374" s="448"/>
      <c r="H374" s="448"/>
      <c r="I374" s="257"/>
      <c r="J374" s="257"/>
      <c r="K374" s="257"/>
      <c r="L374" s="257"/>
      <c r="M374" s="257"/>
      <c r="N374" s="257"/>
      <c r="O374" s="257"/>
      <c r="P374" s="257"/>
      <c r="Q374" s="254"/>
      <c r="R374" s="254"/>
      <c r="S374" s="258"/>
      <c r="T374" s="223"/>
      <c r="U374" s="224"/>
      <c r="V374" s="224"/>
      <c r="W374" s="219"/>
    </row>
    <row r="375" spans="1:23" ht="12.75" customHeight="1" x14ac:dyDescent="0.25">
      <c r="A375" s="219"/>
      <c r="B375" s="141"/>
      <c r="C375" s="141"/>
      <c r="D375" s="141"/>
      <c r="E375" s="447"/>
      <c r="F375" s="448"/>
      <c r="G375" s="448"/>
      <c r="H375" s="448"/>
      <c r="I375" s="257"/>
      <c r="J375" s="257"/>
      <c r="K375" s="257"/>
      <c r="L375" s="257"/>
      <c r="M375" s="257"/>
      <c r="N375" s="257"/>
      <c r="O375" s="257"/>
      <c r="P375" s="257"/>
      <c r="Q375" s="254"/>
      <c r="R375" s="254"/>
      <c r="S375" s="258"/>
      <c r="T375" s="223"/>
      <c r="U375" s="224"/>
      <c r="V375" s="224"/>
      <c r="W375" s="219"/>
    </row>
    <row r="376" spans="1:23" ht="12.75" customHeight="1" x14ac:dyDescent="0.25">
      <c r="A376" s="219"/>
      <c r="B376" s="141"/>
      <c r="C376" s="141"/>
      <c r="D376" s="141"/>
      <c r="E376" s="447"/>
      <c r="F376" s="448"/>
      <c r="G376" s="448"/>
      <c r="H376" s="448"/>
      <c r="I376" s="257"/>
      <c r="J376" s="257"/>
      <c r="K376" s="257"/>
      <c r="L376" s="257"/>
      <c r="M376" s="257"/>
      <c r="N376" s="257"/>
      <c r="O376" s="257"/>
      <c r="P376" s="257"/>
      <c r="Q376" s="254"/>
      <c r="R376" s="254"/>
      <c r="S376" s="258"/>
      <c r="T376" s="223"/>
      <c r="U376" s="224"/>
      <c r="V376" s="224"/>
      <c r="W376" s="219"/>
    </row>
    <row r="377" spans="1:23" ht="12.75" customHeight="1" x14ac:dyDescent="0.25">
      <c r="A377" s="219"/>
      <c r="B377" s="141"/>
      <c r="C377" s="141"/>
      <c r="D377" s="141"/>
      <c r="E377" s="447"/>
      <c r="F377" s="448"/>
      <c r="G377" s="448"/>
      <c r="H377" s="448"/>
      <c r="I377" s="257"/>
      <c r="J377" s="257"/>
      <c r="K377" s="257"/>
      <c r="L377" s="257"/>
      <c r="M377" s="257"/>
      <c r="N377" s="257"/>
      <c r="O377" s="257"/>
      <c r="P377" s="257"/>
      <c r="Q377" s="254"/>
      <c r="R377" s="254"/>
      <c r="S377" s="258"/>
      <c r="T377" s="223"/>
      <c r="U377" s="224"/>
      <c r="V377" s="224"/>
      <c r="W377" s="219"/>
    </row>
    <row r="378" spans="1:23" ht="12.75" customHeight="1" x14ac:dyDescent="0.25">
      <c r="A378" s="219"/>
      <c r="B378" s="141"/>
      <c r="C378" s="141"/>
      <c r="D378" s="141"/>
      <c r="E378" s="447"/>
      <c r="F378" s="448"/>
      <c r="G378" s="448"/>
      <c r="H378" s="448"/>
      <c r="I378" s="257"/>
      <c r="J378" s="257"/>
      <c r="K378" s="257"/>
      <c r="L378" s="257"/>
      <c r="M378" s="257"/>
      <c r="N378" s="257"/>
      <c r="O378" s="257"/>
      <c r="P378" s="257"/>
      <c r="Q378" s="254"/>
      <c r="R378" s="254"/>
      <c r="S378" s="258"/>
      <c r="T378" s="223"/>
      <c r="U378" s="224"/>
      <c r="V378" s="224"/>
      <c r="W378" s="219"/>
    </row>
    <row r="379" spans="1:23" ht="12.75" customHeight="1" x14ac:dyDescent="0.25">
      <c r="A379" s="219"/>
      <c r="B379" s="141"/>
      <c r="C379" s="141"/>
      <c r="D379" s="141"/>
      <c r="E379" s="447"/>
      <c r="F379" s="448"/>
      <c r="G379" s="448"/>
      <c r="H379" s="448"/>
      <c r="I379" s="257"/>
      <c r="J379" s="257"/>
      <c r="K379" s="257"/>
      <c r="L379" s="257"/>
      <c r="M379" s="257"/>
      <c r="N379" s="257"/>
      <c r="O379" s="257"/>
      <c r="P379" s="257"/>
      <c r="Q379" s="254"/>
      <c r="R379" s="254"/>
      <c r="S379" s="258"/>
      <c r="T379" s="223"/>
      <c r="U379" s="224"/>
      <c r="V379" s="224"/>
      <c r="W379" s="219"/>
    </row>
    <row r="380" spans="1:23" ht="12.75" customHeight="1" x14ac:dyDescent="0.25">
      <c r="A380" s="219"/>
      <c r="B380" s="141"/>
      <c r="C380" s="141"/>
      <c r="D380" s="141"/>
      <c r="E380" s="447"/>
      <c r="F380" s="448"/>
      <c r="G380" s="448"/>
      <c r="H380" s="448"/>
      <c r="I380" s="257"/>
      <c r="J380" s="257"/>
      <c r="K380" s="257"/>
      <c r="L380" s="257"/>
      <c r="M380" s="257"/>
      <c r="N380" s="257"/>
      <c r="O380" s="257"/>
      <c r="P380" s="257"/>
      <c r="Q380" s="254"/>
      <c r="R380" s="254"/>
      <c r="S380" s="258"/>
      <c r="T380" s="223"/>
      <c r="U380" s="224"/>
      <c r="V380" s="224"/>
      <c r="W380" s="219"/>
    </row>
    <row r="381" spans="1:23" ht="12.75" customHeight="1" x14ac:dyDescent="0.25">
      <c r="A381" s="219"/>
      <c r="B381" s="141"/>
      <c r="C381" s="141"/>
      <c r="D381" s="141"/>
      <c r="E381" s="447"/>
      <c r="F381" s="448"/>
      <c r="G381" s="448"/>
      <c r="H381" s="448"/>
      <c r="I381" s="257"/>
      <c r="J381" s="257"/>
      <c r="K381" s="257"/>
      <c r="L381" s="257"/>
      <c r="M381" s="257"/>
      <c r="N381" s="257"/>
      <c r="O381" s="257"/>
      <c r="P381" s="257"/>
      <c r="Q381" s="254"/>
      <c r="R381" s="254"/>
      <c r="S381" s="258"/>
      <c r="T381" s="223"/>
      <c r="U381" s="224"/>
      <c r="V381" s="224"/>
      <c r="W381" s="219"/>
    </row>
    <row r="382" spans="1:23" ht="12.75" customHeight="1" x14ac:dyDescent="0.25">
      <c r="A382" s="219"/>
      <c r="B382" s="141"/>
      <c r="C382" s="141"/>
      <c r="D382" s="141"/>
      <c r="E382" s="447"/>
      <c r="F382" s="448"/>
      <c r="G382" s="448"/>
      <c r="H382" s="448"/>
      <c r="I382" s="257"/>
      <c r="J382" s="257"/>
      <c r="K382" s="257"/>
      <c r="L382" s="257"/>
      <c r="M382" s="257"/>
      <c r="N382" s="257"/>
      <c r="O382" s="257"/>
      <c r="P382" s="257"/>
      <c r="Q382" s="254"/>
      <c r="R382" s="254"/>
      <c r="S382" s="258"/>
      <c r="T382" s="223"/>
      <c r="U382" s="224"/>
      <c r="V382" s="224"/>
      <c r="W382" s="219"/>
    </row>
    <row r="383" spans="1:23" ht="12.75" customHeight="1" x14ac:dyDescent="0.25">
      <c r="A383" s="219"/>
      <c r="B383" s="141"/>
      <c r="C383" s="141"/>
      <c r="D383" s="141"/>
      <c r="E383" s="447"/>
      <c r="F383" s="448"/>
      <c r="G383" s="448"/>
      <c r="H383" s="448"/>
      <c r="I383" s="257"/>
      <c r="J383" s="257"/>
      <c r="K383" s="257"/>
      <c r="L383" s="257"/>
      <c r="M383" s="257"/>
      <c r="N383" s="257"/>
      <c r="O383" s="257"/>
      <c r="P383" s="257"/>
      <c r="Q383" s="254"/>
      <c r="R383" s="254"/>
      <c r="S383" s="258"/>
      <c r="T383" s="223"/>
      <c r="U383" s="224"/>
      <c r="V383" s="224"/>
      <c r="W383" s="219"/>
    </row>
    <row r="384" spans="1:23" ht="12.75" customHeight="1" x14ac:dyDescent="0.25">
      <c r="A384" s="219"/>
      <c r="B384" s="141"/>
      <c r="C384" s="141"/>
      <c r="D384" s="141"/>
      <c r="E384" s="447"/>
      <c r="F384" s="448"/>
      <c r="G384" s="448"/>
      <c r="H384" s="448"/>
      <c r="I384" s="257"/>
      <c r="J384" s="257"/>
      <c r="K384" s="257"/>
      <c r="L384" s="257"/>
      <c r="M384" s="257"/>
      <c r="N384" s="257"/>
      <c r="O384" s="257"/>
      <c r="P384" s="257"/>
      <c r="Q384" s="254"/>
      <c r="R384" s="254"/>
      <c r="S384" s="258"/>
      <c r="T384" s="223"/>
      <c r="U384" s="224"/>
      <c r="V384" s="224"/>
      <c r="W384" s="219"/>
    </row>
    <row r="385" spans="1:23" ht="12.75" customHeight="1" x14ac:dyDescent="0.25">
      <c r="A385" s="219"/>
      <c r="B385" s="141"/>
      <c r="C385" s="141"/>
      <c r="D385" s="141"/>
      <c r="E385" s="447"/>
      <c r="F385" s="448"/>
      <c r="G385" s="448"/>
      <c r="H385" s="448"/>
      <c r="I385" s="257"/>
      <c r="J385" s="257"/>
      <c r="K385" s="257"/>
      <c r="L385" s="257"/>
      <c r="M385" s="257"/>
      <c r="N385" s="257"/>
      <c r="O385" s="257"/>
      <c r="P385" s="257"/>
      <c r="Q385" s="254"/>
      <c r="R385" s="254"/>
      <c r="S385" s="258"/>
      <c r="T385" s="223"/>
      <c r="U385" s="224"/>
      <c r="V385" s="224"/>
      <c r="W385" s="219"/>
    </row>
    <row r="386" spans="1:23" ht="12.75" customHeight="1" x14ac:dyDescent="0.25">
      <c r="A386" s="219"/>
      <c r="B386" s="141"/>
      <c r="C386" s="141"/>
      <c r="D386" s="141"/>
      <c r="E386" s="447"/>
      <c r="F386" s="448"/>
      <c r="G386" s="448"/>
      <c r="H386" s="448"/>
      <c r="I386" s="257"/>
      <c r="J386" s="257"/>
      <c r="K386" s="257"/>
      <c r="L386" s="257"/>
      <c r="M386" s="257"/>
      <c r="N386" s="257"/>
      <c r="O386" s="257"/>
      <c r="P386" s="257"/>
      <c r="Q386" s="254"/>
      <c r="R386" s="254"/>
      <c r="S386" s="258"/>
      <c r="T386" s="223"/>
      <c r="U386" s="224"/>
      <c r="V386" s="224"/>
      <c r="W386" s="219"/>
    </row>
    <row r="387" spans="1:23" ht="12.75" customHeight="1" x14ac:dyDescent="0.25">
      <c r="A387" s="219"/>
      <c r="B387" s="141"/>
      <c r="C387" s="141"/>
      <c r="D387" s="141"/>
      <c r="E387" s="447"/>
      <c r="F387" s="448"/>
      <c r="G387" s="448"/>
      <c r="H387" s="448"/>
      <c r="I387" s="257"/>
      <c r="J387" s="257"/>
      <c r="K387" s="257"/>
      <c r="L387" s="257"/>
      <c r="M387" s="257"/>
      <c r="N387" s="257"/>
      <c r="O387" s="257"/>
      <c r="P387" s="257"/>
      <c r="Q387" s="254"/>
      <c r="R387" s="254"/>
      <c r="S387" s="258"/>
      <c r="T387" s="223"/>
      <c r="U387" s="224"/>
      <c r="V387" s="224"/>
      <c r="W387" s="219"/>
    </row>
    <row r="388" spans="1:23" ht="12.75" customHeight="1" x14ac:dyDescent="0.25">
      <c r="A388" s="219"/>
      <c r="B388" s="141"/>
      <c r="C388" s="141"/>
      <c r="D388" s="141"/>
      <c r="E388" s="447"/>
      <c r="F388" s="448"/>
      <c r="G388" s="448"/>
      <c r="H388" s="448"/>
      <c r="I388" s="257"/>
      <c r="J388" s="257"/>
      <c r="K388" s="257"/>
      <c r="L388" s="257"/>
      <c r="M388" s="257"/>
      <c r="N388" s="257"/>
      <c r="O388" s="257"/>
      <c r="P388" s="257"/>
      <c r="Q388" s="254"/>
      <c r="R388" s="254"/>
      <c r="S388" s="258"/>
      <c r="T388" s="223"/>
      <c r="U388" s="224"/>
      <c r="V388" s="224"/>
      <c r="W388" s="219"/>
    </row>
    <row r="389" spans="1:23" ht="12.75" customHeight="1" x14ac:dyDescent="0.25">
      <c r="A389" s="219"/>
      <c r="B389" s="141"/>
      <c r="C389" s="141"/>
      <c r="D389" s="141"/>
      <c r="E389" s="447"/>
      <c r="F389" s="448"/>
      <c r="G389" s="448"/>
      <c r="H389" s="448"/>
      <c r="I389" s="257"/>
      <c r="J389" s="257"/>
      <c r="K389" s="257"/>
      <c r="L389" s="257"/>
      <c r="M389" s="257"/>
      <c r="N389" s="257"/>
      <c r="O389" s="257"/>
      <c r="P389" s="257"/>
      <c r="Q389" s="254"/>
      <c r="R389" s="254"/>
      <c r="S389" s="258"/>
      <c r="T389" s="223"/>
      <c r="U389" s="224"/>
      <c r="V389" s="224"/>
      <c r="W389" s="219"/>
    </row>
    <row r="390" spans="1:23" ht="12.75" customHeight="1" x14ac:dyDescent="0.25">
      <c r="A390" s="219"/>
      <c r="B390" s="141"/>
      <c r="C390" s="141"/>
      <c r="D390" s="141"/>
      <c r="E390" s="447"/>
      <c r="F390" s="448"/>
      <c r="G390" s="448"/>
      <c r="H390" s="448"/>
      <c r="I390" s="257"/>
      <c r="J390" s="257"/>
      <c r="K390" s="257"/>
      <c r="L390" s="257"/>
      <c r="M390" s="257"/>
      <c r="N390" s="257"/>
      <c r="O390" s="257"/>
      <c r="P390" s="257"/>
      <c r="Q390" s="254"/>
      <c r="R390" s="254"/>
      <c r="S390" s="258"/>
      <c r="T390" s="223"/>
      <c r="U390" s="224"/>
      <c r="V390" s="224"/>
      <c r="W390" s="219"/>
    </row>
    <row r="391" spans="1:23" ht="12.75" customHeight="1" x14ac:dyDescent="0.25">
      <c r="A391" s="219"/>
      <c r="B391" s="141"/>
      <c r="C391" s="141"/>
      <c r="D391" s="141"/>
      <c r="E391" s="447"/>
      <c r="F391" s="448"/>
      <c r="G391" s="448"/>
      <c r="H391" s="448"/>
      <c r="I391" s="257"/>
      <c r="J391" s="257"/>
      <c r="K391" s="257"/>
      <c r="L391" s="257"/>
      <c r="M391" s="257"/>
      <c r="N391" s="257"/>
      <c r="O391" s="257"/>
      <c r="P391" s="257"/>
      <c r="Q391" s="254"/>
      <c r="R391" s="254"/>
      <c r="S391" s="258"/>
      <c r="T391" s="223"/>
      <c r="U391" s="224"/>
      <c r="V391" s="224"/>
      <c r="W391" s="219"/>
    </row>
    <row r="392" spans="1:23" ht="12.75" customHeight="1" x14ac:dyDescent="0.25">
      <c r="A392" s="219"/>
      <c r="B392" s="141"/>
      <c r="C392" s="141"/>
      <c r="D392" s="141"/>
      <c r="E392" s="447"/>
      <c r="F392" s="448"/>
      <c r="G392" s="448"/>
      <c r="H392" s="448"/>
      <c r="I392" s="257"/>
      <c r="J392" s="257"/>
      <c r="K392" s="257"/>
      <c r="L392" s="257"/>
      <c r="M392" s="257"/>
      <c r="N392" s="257"/>
      <c r="O392" s="257"/>
      <c r="P392" s="257"/>
      <c r="Q392" s="254"/>
      <c r="R392" s="254"/>
      <c r="S392" s="258"/>
      <c r="T392" s="223"/>
      <c r="U392" s="224"/>
      <c r="V392" s="224"/>
      <c r="W392" s="219"/>
    </row>
    <row r="393" spans="1:23" ht="12.75" customHeight="1" x14ac:dyDescent="0.25">
      <c r="A393" s="219"/>
      <c r="B393" s="141"/>
      <c r="C393" s="141"/>
      <c r="D393" s="141"/>
      <c r="E393" s="447"/>
      <c r="F393" s="448"/>
      <c r="G393" s="448"/>
      <c r="H393" s="448"/>
      <c r="I393" s="257"/>
      <c r="J393" s="257"/>
      <c r="K393" s="257"/>
      <c r="L393" s="257"/>
      <c r="M393" s="257"/>
      <c r="N393" s="257"/>
      <c r="O393" s="257"/>
      <c r="P393" s="257"/>
      <c r="Q393" s="254"/>
      <c r="R393" s="254"/>
      <c r="S393" s="258"/>
      <c r="T393" s="223"/>
      <c r="U393" s="224"/>
      <c r="V393" s="224"/>
      <c r="W393" s="219"/>
    </row>
    <row r="394" spans="1:23" ht="12.75" customHeight="1" x14ac:dyDescent="0.25">
      <c r="A394" s="219"/>
      <c r="B394" s="141"/>
      <c r="C394" s="141"/>
      <c r="D394" s="141"/>
      <c r="E394" s="447"/>
      <c r="F394" s="448"/>
      <c r="G394" s="448"/>
      <c r="H394" s="448"/>
      <c r="I394" s="257"/>
      <c r="J394" s="257"/>
      <c r="K394" s="257"/>
      <c r="L394" s="257"/>
      <c r="M394" s="257"/>
      <c r="N394" s="257"/>
      <c r="O394" s="257"/>
      <c r="P394" s="257"/>
      <c r="Q394" s="254"/>
      <c r="R394" s="254"/>
      <c r="S394" s="258"/>
      <c r="T394" s="223"/>
      <c r="U394" s="224"/>
      <c r="V394" s="224"/>
      <c r="W394" s="219"/>
    </row>
    <row r="395" spans="1:23" ht="12.75" customHeight="1" x14ac:dyDescent="0.25">
      <c r="A395" s="219"/>
      <c r="B395" s="141"/>
      <c r="C395" s="141"/>
      <c r="D395" s="141"/>
      <c r="E395" s="447"/>
      <c r="F395" s="448"/>
      <c r="G395" s="448"/>
      <c r="H395" s="448"/>
      <c r="I395" s="257"/>
      <c r="J395" s="257"/>
      <c r="K395" s="257"/>
      <c r="L395" s="257"/>
      <c r="M395" s="257"/>
      <c r="N395" s="257"/>
      <c r="O395" s="257"/>
      <c r="P395" s="257"/>
      <c r="Q395" s="254"/>
      <c r="R395" s="254"/>
      <c r="S395" s="258"/>
      <c r="T395" s="223"/>
      <c r="U395" s="224"/>
      <c r="V395" s="224"/>
      <c r="W395" s="219"/>
    </row>
    <row r="396" spans="1:23" ht="12.75" customHeight="1" x14ac:dyDescent="0.25">
      <c r="A396" s="219"/>
      <c r="B396" s="141"/>
      <c r="C396" s="141"/>
      <c r="D396" s="141"/>
      <c r="E396" s="447"/>
      <c r="F396" s="448"/>
      <c r="G396" s="448"/>
      <c r="H396" s="448"/>
      <c r="I396" s="257"/>
      <c r="J396" s="257"/>
      <c r="K396" s="257"/>
      <c r="L396" s="257"/>
      <c r="M396" s="257"/>
      <c r="N396" s="257"/>
      <c r="O396" s="257"/>
      <c r="P396" s="257"/>
      <c r="Q396" s="254"/>
      <c r="R396" s="254"/>
      <c r="S396" s="258"/>
      <c r="T396" s="223"/>
      <c r="U396" s="224"/>
      <c r="V396" s="224"/>
      <c r="W396" s="219"/>
    </row>
    <row r="397" spans="1:23" ht="12.75" customHeight="1" x14ac:dyDescent="0.25">
      <c r="A397" s="219"/>
      <c r="B397" s="141"/>
      <c r="C397" s="141"/>
      <c r="D397" s="141"/>
      <c r="E397" s="447"/>
      <c r="F397" s="448"/>
      <c r="G397" s="448"/>
      <c r="H397" s="448"/>
      <c r="I397" s="257"/>
      <c r="J397" s="257"/>
      <c r="K397" s="257"/>
      <c r="L397" s="257"/>
      <c r="M397" s="257"/>
      <c r="N397" s="257"/>
      <c r="O397" s="257"/>
      <c r="P397" s="257"/>
      <c r="Q397" s="254"/>
      <c r="R397" s="254"/>
      <c r="S397" s="258"/>
      <c r="T397" s="223"/>
      <c r="U397" s="224"/>
      <c r="V397" s="224"/>
      <c r="W397" s="219"/>
    </row>
    <row r="398" spans="1:23" ht="12.75" customHeight="1" x14ac:dyDescent="0.25">
      <c r="A398" s="219"/>
      <c r="B398" s="141"/>
      <c r="C398" s="141"/>
      <c r="D398" s="141"/>
      <c r="E398" s="447"/>
      <c r="F398" s="448"/>
      <c r="G398" s="448"/>
      <c r="H398" s="448"/>
      <c r="I398" s="257"/>
      <c r="J398" s="257"/>
      <c r="K398" s="257"/>
      <c r="L398" s="257"/>
      <c r="M398" s="257"/>
      <c r="N398" s="257"/>
      <c r="O398" s="257"/>
      <c r="P398" s="257"/>
      <c r="Q398" s="254"/>
      <c r="R398" s="254"/>
      <c r="S398" s="258"/>
      <c r="T398" s="223"/>
      <c r="U398" s="224"/>
      <c r="V398" s="224"/>
      <c r="W398" s="219"/>
    </row>
    <row r="399" spans="1:23" ht="12.75" customHeight="1" x14ac:dyDescent="0.25">
      <c r="A399" s="219"/>
      <c r="B399" s="141"/>
      <c r="C399" s="141"/>
      <c r="D399" s="141"/>
      <c r="E399" s="447"/>
      <c r="F399" s="448"/>
      <c r="G399" s="448"/>
      <c r="H399" s="448"/>
      <c r="I399" s="257"/>
      <c r="J399" s="257"/>
      <c r="K399" s="257"/>
      <c r="L399" s="257"/>
      <c r="M399" s="257"/>
      <c r="N399" s="257"/>
      <c r="O399" s="257"/>
      <c r="P399" s="257"/>
      <c r="Q399" s="254"/>
      <c r="R399" s="254"/>
      <c r="S399" s="258"/>
      <c r="T399" s="223"/>
      <c r="U399" s="224"/>
      <c r="V399" s="224"/>
      <c r="W399" s="219"/>
    </row>
    <row r="400" spans="1:23" ht="12.75" customHeight="1" x14ac:dyDescent="0.25">
      <c r="A400" s="219"/>
      <c r="B400" s="141"/>
      <c r="C400" s="141"/>
      <c r="D400" s="141"/>
      <c r="E400" s="447"/>
      <c r="F400" s="448"/>
      <c r="G400" s="448"/>
      <c r="H400" s="448"/>
      <c r="I400" s="257"/>
      <c r="J400" s="257"/>
      <c r="K400" s="257"/>
      <c r="L400" s="257"/>
      <c r="M400" s="257"/>
      <c r="N400" s="257"/>
      <c r="O400" s="257"/>
      <c r="P400" s="257"/>
      <c r="Q400" s="254"/>
      <c r="R400" s="254"/>
      <c r="S400" s="258"/>
      <c r="T400" s="223"/>
      <c r="U400" s="224"/>
      <c r="V400" s="224"/>
      <c r="W400" s="219"/>
    </row>
    <row r="401" spans="1:23" ht="12.75" customHeight="1" x14ac:dyDescent="0.25">
      <c r="A401" s="219"/>
      <c r="B401" s="141"/>
      <c r="C401" s="141"/>
      <c r="D401" s="141"/>
      <c r="E401" s="447"/>
      <c r="F401" s="448"/>
      <c r="G401" s="448"/>
      <c r="H401" s="448"/>
      <c r="I401" s="257"/>
      <c r="J401" s="257"/>
      <c r="K401" s="257"/>
      <c r="L401" s="257"/>
      <c r="M401" s="257"/>
      <c r="N401" s="257"/>
      <c r="O401" s="257"/>
      <c r="P401" s="257"/>
      <c r="Q401" s="254"/>
      <c r="R401" s="254"/>
      <c r="S401" s="258"/>
      <c r="T401" s="223"/>
      <c r="U401" s="224"/>
      <c r="V401" s="224"/>
      <c r="W401" s="219"/>
    </row>
    <row r="402" spans="1:23" ht="12.75" customHeight="1" x14ac:dyDescent="0.25">
      <c r="A402" s="219"/>
      <c r="B402" s="141"/>
      <c r="C402" s="141"/>
      <c r="D402" s="141"/>
      <c r="E402" s="447"/>
      <c r="F402" s="448"/>
      <c r="G402" s="448"/>
      <c r="H402" s="448"/>
      <c r="I402" s="257"/>
      <c r="J402" s="257"/>
      <c r="K402" s="257"/>
      <c r="L402" s="257"/>
      <c r="M402" s="257"/>
      <c r="N402" s="257"/>
      <c r="O402" s="257"/>
      <c r="P402" s="257"/>
      <c r="Q402" s="254"/>
      <c r="R402" s="254"/>
      <c r="S402" s="258"/>
      <c r="T402" s="223"/>
      <c r="U402" s="224"/>
      <c r="V402" s="224"/>
      <c r="W402" s="219"/>
    </row>
    <row r="403" spans="1:23" ht="12.75" customHeight="1" x14ac:dyDescent="0.25">
      <c r="A403" s="219"/>
      <c r="B403" s="141"/>
      <c r="C403" s="141"/>
      <c r="D403" s="141"/>
      <c r="E403" s="447"/>
      <c r="F403" s="448"/>
      <c r="G403" s="448"/>
      <c r="H403" s="448"/>
      <c r="I403" s="257"/>
      <c r="J403" s="257"/>
      <c r="K403" s="257"/>
      <c r="L403" s="257"/>
      <c r="M403" s="257"/>
      <c r="N403" s="257"/>
      <c r="O403" s="257"/>
      <c r="P403" s="257"/>
      <c r="Q403" s="254"/>
      <c r="R403" s="254"/>
      <c r="S403" s="258"/>
      <c r="T403" s="223"/>
      <c r="U403" s="224"/>
      <c r="V403" s="224"/>
      <c r="W403" s="219"/>
    </row>
    <row r="404" spans="1:23" ht="12.75" customHeight="1" x14ac:dyDescent="0.25">
      <c r="A404" s="219"/>
      <c r="B404" s="141"/>
      <c r="C404" s="141"/>
      <c r="D404" s="141"/>
      <c r="E404" s="447"/>
      <c r="F404" s="448"/>
      <c r="G404" s="448"/>
      <c r="H404" s="448"/>
      <c r="I404" s="257"/>
      <c r="J404" s="257"/>
      <c r="K404" s="257"/>
      <c r="L404" s="257"/>
      <c r="M404" s="257"/>
      <c r="N404" s="257"/>
      <c r="O404" s="257"/>
      <c r="P404" s="257"/>
      <c r="Q404" s="254"/>
      <c r="R404" s="254"/>
      <c r="S404" s="258"/>
      <c r="T404" s="223"/>
      <c r="U404" s="224"/>
      <c r="V404" s="224"/>
      <c r="W404" s="219"/>
    </row>
    <row r="405" spans="1:23" ht="12.75" customHeight="1" x14ac:dyDescent="0.25">
      <c r="A405" s="219"/>
      <c r="B405" s="141"/>
      <c r="C405" s="141"/>
      <c r="D405" s="141"/>
      <c r="E405" s="447"/>
      <c r="F405" s="448"/>
      <c r="G405" s="448"/>
      <c r="H405" s="448"/>
      <c r="I405" s="257"/>
      <c r="J405" s="257"/>
      <c r="K405" s="257"/>
      <c r="L405" s="257"/>
      <c r="M405" s="257"/>
      <c r="N405" s="257"/>
      <c r="O405" s="257"/>
      <c r="P405" s="257"/>
      <c r="Q405" s="254"/>
      <c r="R405" s="254"/>
      <c r="S405" s="258"/>
      <c r="T405" s="223"/>
      <c r="U405" s="224"/>
      <c r="V405" s="224"/>
      <c r="W405" s="219"/>
    </row>
    <row r="406" spans="1:23" ht="12.75" customHeight="1" x14ac:dyDescent="0.25">
      <c r="A406" s="219"/>
      <c r="B406" s="141"/>
      <c r="C406" s="141"/>
      <c r="D406" s="141"/>
      <c r="E406" s="447"/>
      <c r="F406" s="448"/>
      <c r="G406" s="448"/>
      <c r="H406" s="448"/>
      <c r="I406" s="257"/>
      <c r="J406" s="257"/>
      <c r="K406" s="257"/>
      <c r="L406" s="257"/>
      <c r="M406" s="257"/>
      <c r="N406" s="257"/>
      <c r="O406" s="257"/>
      <c r="P406" s="257"/>
      <c r="Q406" s="254"/>
      <c r="R406" s="254"/>
      <c r="S406" s="258"/>
      <c r="T406" s="223"/>
      <c r="U406" s="224"/>
      <c r="V406" s="224"/>
      <c r="W406" s="219"/>
    </row>
    <row r="407" spans="1:23" ht="12.75" customHeight="1" x14ac:dyDescent="0.25">
      <c r="A407" s="219"/>
      <c r="B407" s="141"/>
      <c r="C407" s="141"/>
      <c r="D407" s="141"/>
      <c r="E407" s="447"/>
      <c r="F407" s="448"/>
      <c r="G407" s="448"/>
      <c r="H407" s="448"/>
      <c r="I407" s="257"/>
      <c r="J407" s="257"/>
      <c r="K407" s="257"/>
      <c r="L407" s="257"/>
      <c r="M407" s="257"/>
      <c r="N407" s="257"/>
      <c r="O407" s="257"/>
      <c r="P407" s="257"/>
      <c r="Q407" s="254"/>
      <c r="R407" s="254"/>
      <c r="S407" s="258"/>
      <c r="T407" s="223"/>
      <c r="U407" s="224"/>
      <c r="V407" s="224"/>
      <c r="W407" s="219"/>
    </row>
    <row r="408" spans="1:23" ht="12.75" customHeight="1" x14ac:dyDescent="0.25">
      <c r="A408" s="219"/>
      <c r="B408" s="141"/>
      <c r="C408" s="141"/>
      <c r="D408" s="141"/>
      <c r="E408" s="447"/>
      <c r="F408" s="448"/>
      <c r="G408" s="448"/>
      <c r="H408" s="448"/>
      <c r="I408" s="257"/>
      <c r="J408" s="257"/>
      <c r="K408" s="257"/>
      <c r="L408" s="257"/>
      <c r="M408" s="257"/>
      <c r="N408" s="257"/>
      <c r="O408" s="257"/>
      <c r="P408" s="257"/>
      <c r="Q408" s="254"/>
      <c r="R408" s="254"/>
      <c r="S408" s="258"/>
      <c r="T408" s="223"/>
      <c r="U408" s="224"/>
      <c r="V408" s="224"/>
      <c r="W408" s="219"/>
    </row>
    <row r="409" spans="1:23" ht="12.75" customHeight="1" x14ac:dyDescent="0.25">
      <c r="A409" s="219"/>
      <c r="B409" s="141"/>
      <c r="C409" s="141"/>
      <c r="D409" s="141"/>
      <c r="E409" s="447"/>
      <c r="F409" s="448"/>
      <c r="G409" s="448"/>
      <c r="H409" s="448"/>
      <c r="I409" s="257"/>
      <c r="J409" s="257"/>
      <c r="K409" s="257"/>
      <c r="L409" s="257"/>
      <c r="M409" s="257"/>
      <c r="N409" s="257"/>
      <c r="O409" s="257"/>
      <c r="P409" s="257"/>
      <c r="Q409" s="254"/>
      <c r="R409" s="254"/>
      <c r="S409" s="258"/>
      <c r="T409" s="223"/>
      <c r="U409" s="224"/>
      <c r="V409" s="224"/>
      <c r="W409" s="219"/>
    </row>
    <row r="410" spans="1:23" ht="12.75" customHeight="1" x14ac:dyDescent="0.25">
      <c r="A410" s="219"/>
      <c r="B410" s="141"/>
      <c r="C410" s="141"/>
      <c r="D410" s="141"/>
      <c r="E410" s="447"/>
      <c r="F410" s="448"/>
      <c r="G410" s="448"/>
      <c r="H410" s="448"/>
      <c r="I410" s="257"/>
      <c r="J410" s="257"/>
      <c r="K410" s="257"/>
      <c r="L410" s="257"/>
      <c r="M410" s="257"/>
      <c r="N410" s="257"/>
      <c r="O410" s="257"/>
      <c r="P410" s="257"/>
      <c r="Q410" s="254"/>
      <c r="R410" s="254"/>
      <c r="S410" s="258"/>
      <c r="T410" s="223"/>
      <c r="U410" s="224"/>
      <c r="V410" s="224"/>
      <c r="W410" s="219"/>
    </row>
    <row r="411" spans="1:23" ht="12.75" customHeight="1" x14ac:dyDescent="0.25">
      <c r="A411" s="219"/>
      <c r="B411" s="141"/>
      <c r="C411" s="141"/>
      <c r="D411" s="141"/>
      <c r="E411" s="447"/>
      <c r="F411" s="448"/>
      <c r="G411" s="448"/>
      <c r="H411" s="448"/>
      <c r="I411" s="257"/>
      <c r="J411" s="257"/>
      <c r="K411" s="257"/>
      <c r="L411" s="257"/>
      <c r="M411" s="257"/>
      <c r="N411" s="257"/>
      <c r="O411" s="257"/>
      <c r="P411" s="257"/>
      <c r="Q411" s="254"/>
      <c r="R411" s="254"/>
      <c r="S411" s="258"/>
      <c r="T411" s="223"/>
      <c r="U411" s="224"/>
      <c r="V411" s="224"/>
      <c r="W411" s="219"/>
    </row>
    <row r="412" spans="1:23" ht="12.75" customHeight="1" x14ac:dyDescent="0.25">
      <c r="A412" s="219"/>
      <c r="B412" s="141"/>
      <c r="C412" s="141"/>
      <c r="D412" s="141"/>
      <c r="E412" s="447"/>
      <c r="F412" s="448"/>
      <c r="G412" s="448"/>
      <c r="H412" s="448"/>
      <c r="I412" s="257"/>
      <c r="J412" s="257"/>
      <c r="K412" s="257"/>
      <c r="L412" s="257"/>
      <c r="M412" s="257"/>
      <c r="N412" s="257"/>
      <c r="O412" s="257"/>
      <c r="P412" s="257"/>
      <c r="Q412" s="254"/>
      <c r="R412" s="254"/>
      <c r="S412" s="258"/>
      <c r="T412" s="223"/>
      <c r="U412" s="224"/>
      <c r="V412" s="224"/>
      <c r="W412" s="219"/>
    </row>
    <row r="413" spans="1:23" ht="12.75" customHeight="1" x14ac:dyDescent="0.25">
      <c r="A413" s="219"/>
      <c r="B413" s="141"/>
      <c r="C413" s="141"/>
      <c r="D413" s="141"/>
      <c r="E413" s="447"/>
      <c r="F413" s="448"/>
      <c r="G413" s="448"/>
      <c r="H413" s="448"/>
      <c r="I413" s="257"/>
      <c r="J413" s="257"/>
      <c r="K413" s="257"/>
      <c r="L413" s="257"/>
      <c r="M413" s="257"/>
      <c r="N413" s="257"/>
      <c r="O413" s="257"/>
      <c r="P413" s="257"/>
      <c r="Q413" s="254"/>
      <c r="R413" s="254"/>
      <c r="S413" s="258"/>
      <c r="T413" s="223"/>
      <c r="U413" s="224"/>
      <c r="V413" s="224"/>
      <c r="W413" s="219"/>
    </row>
    <row r="414" spans="1:23" ht="12.75" customHeight="1" x14ac:dyDescent="0.25">
      <c r="A414" s="219"/>
      <c r="B414" s="141"/>
      <c r="C414" s="141"/>
      <c r="D414" s="141"/>
      <c r="E414" s="447"/>
      <c r="F414" s="448"/>
      <c r="G414" s="448"/>
      <c r="H414" s="448"/>
      <c r="I414" s="257"/>
      <c r="J414" s="257"/>
      <c r="K414" s="257"/>
      <c r="L414" s="257"/>
      <c r="M414" s="257"/>
      <c r="N414" s="257"/>
      <c r="O414" s="257"/>
      <c r="P414" s="257"/>
      <c r="Q414" s="254"/>
      <c r="R414" s="254"/>
      <c r="S414" s="258"/>
      <c r="T414" s="223"/>
      <c r="U414" s="224"/>
      <c r="V414" s="224"/>
      <c r="W414" s="219"/>
    </row>
    <row r="415" spans="1:23" ht="12.75" customHeight="1" x14ac:dyDescent="0.25">
      <c r="A415" s="219"/>
      <c r="B415" s="141"/>
      <c r="C415" s="141"/>
      <c r="D415" s="141"/>
      <c r="E415" s="447"/>
      <c r="F415" s="448"/>
      <c r="G415" s="448"/>
      <c r="H415" s="448"/>
      <c r="I415" s="257"/>
      <c r="J415" s="257"/>
      <c r="K415" s="257"/>
      <c r="L415" s="257"/>
      <c r="M415" s="257"/>
      <c r="N415" s="257"/>
      <c r="O415" s="257"/>
      <c r="P415" s="257"/>
      <c r="Q415" s="254"/>
      <c r="R415" s="254"/>
      <c r="S415" s="258"/>
      <c r="T415" s="223"/>
      <c r="U415" s="224"/>
      <c r="V415" s="224"/>
      <c r="W415" s="219"/>
    </row>
    <row r="416" spans="1:23" ht="12.75" customHeight="1" x14ac:dyDescent="0.25">
      <c r="A416" s="219"/>
      <c r="B416" s="141"/>
      <c r="C416" s="141"/>
      <c r="D416" s="141"/>
      <c r="E416" s="447"/>
      <c r="F416" s="448"/>
      <c r="G416" s="448"/>
      <c r="H416" s="448"/>
      <c r="I416" s="257"/>
      <c r="J416" s="257"/>
      <c r="K416" s="257"/>
      <c r="L416" s="257"/>
      <c r="M416" s="257"/>
      <c r="N416" s="257"/>
      <c r="O416" s="257"/>
      <c r="P416" s="257"/>
      <c r="Q416" s="254"/>
      <c r="R416" s="254"/>
      <c r="S416" s="258"/>
      <c r="T416" s="223"/>
      <c r="U416" s="224"/>
      <c r="V416" s="224"/>
      <c r="W416" s="219"/>
    </row>
    <row r="417" spans="1:23" ht="12.75" customHeight="1" x14ac:dyDescent="0.25">
      <c r="A417" s="219"/>
      <c r="B417" s="141"/>
      <c r="C417" s="141"/>
      <c r="D417" s="141"/>
      <c r="E417" s="447"/>
      <c r="F417" s="448"/>
      <c r="G417" s="448"/>
      <c r="H417" s="448"/>
      <c r="I417" s="257"/>
      <c r="J417" s="257"/>
      <c r="K417" s="257"/>
      <c r="L417" s="257"/>
      <c r="M417" s="257"/>
      <c r="N417" s="257"/>
      <c r="O417" s="257"/>
      <c r="P417" s="257"/>
      <c r="Q417" s="254"/>
      <c r="R417" s="254"/>
      <c r="S417" s="258"/>
      <c r="T417" s="223"/>
      <c r="U417" s="224"/>
      <c r="V417" s="224"/>
      <c r="W417" s="219"/>
    </row>
    <row r="418" spans="1:23" ht="12.75" customHeight="1" x14ac:dyDescent="0.25">
      <c r="A418" s="219"/>
      <c r="B418" s="141"/>
      <c r="C418" s="141"/>
      <c r="D418" s="141"/>
      <c r="E418" s="447"/>
      <c r="F418" s="448"/>
      <c r="G418" s="448"/>
      <c r="H418" s="448"/>
      <c r="I418" s="257"/>
      <c r="J418" s="257"/>
      <c r="K418" s="257"/>
      <c r="L418" s="257"/>
      <c r="M418" s="257"/>
      <c r="N418" s="257"/>
      <c r="O418" s="257"/>
      <c r="P418" s="257"/>
      <c r="Q418" s="254"/>
      <c r="R418" s="254"/>
      <c r="S418" s="258"/>
      <c r="T418" s="223"/>
      <c r="U418" s="224"/>
      <c r="V418" s="224"/>
      <c r="W418" s="219"/>
    </row>
    <row r="419" spans="1:23" ht="12.75" customHeight="1" x14ac:dyDescent="0.25">
      <c r="A419" s="219"/>
      <c r="B419" s="141"/>
      <c r="C419" s="141"/>
      <c r="D419" s="141"/>
      <c r="E419" s="447"/>
      <c r="F419" s="448"/>
      <c r="G419" s="448"/>
      <c r="H419" s="448"/>
      <c r="I419" s="257"/>
      <c r="J419" s="257"/>
      <c r="K419" s="257"/>
      <c r="L419" s="257"/>
      <c r="M419" s="257"/>
      <c r="N419" s="257"/>
      <c r="O419" s="257"/>
      <c r="P419" s="257"/>
      <c r="Q419" s="254"/>
      <c r="R419" s="254"/>
      <c r="S419" s="258"/>
      <c r="T419" s="223"/>
      <c r="U419" s="224"/>
      <c r="V419" s="224"/>
      <c r="W419" s="219"/>
    </row>
    <row r="420" spans="1:23" ht="12.75" customHeight="1" x14ac:dyDescent="0.25">
      <c r="A420" s="219"/>
      <c r="B420" s="141"/>
      <c r="C420" s="141"/>
      <c r="D420" s="141"/>
      <c r="E420" s="447"/>
      <c r="F420" s="448"/>
      <c r="G420" s="448"/>
      <c r="H420" s="448"/>
      <c r="I420" s="257"/>
      <c r="J420" s="257"/>
      <c r="K420" s="257"/>
      <c r="L420" s="257"/>
      <c r="M420" s="257"/>
      <c r="N420" s="257"/>
      <c r="O420" s="257"/>
      <c r="P420" s="257"/>
      <c r="Q420" s="254"/>
      <c r="R420" s="254"/>
      <c r="S420" s="258"/>
      <c r="T420" s="223"/>
      <c r="U420" s="224"/>
      <c r="V420" s="224"/>
      <c r="W420" s="219"/>
    </row>
    <row r="421" spans="1:23" ht="12.75" customHeight="1" x14ac:dyDescent="0.25">
      <c r="A421" s="219"/>
      <c r="B421" s="141"/>
      <c r="C421" s="141"/>
      <c r="D421" s="141"/>
      <c r="E421" s="447"/>
      <c r="F421" s="448"/>
      <c r="G421" s="448"/>
      <c r="H421" s="448"/>
      <c r="I421" s="257"/>
      <c r="J421" s="257"/>
      <c r="K421" s="257"/>
      <c r="L421" s="257"/>
      <c r="M421" s="257"/>
      <c r="N421" s="257"/>
      <c r="O421" s="257"/>
      <c r="P421" s="257"/>
      <c r="Q421" s="254"/>
      <c r="R421" s="254"/>
      <c r="S421" s="258"/>
      <c r="T421" s="223"/>
      <c r="U421" s="224"/>
      <c r="V421" s="224"/>
      <c r="W421" s="219"/>
    </row>
    <row r="422" spans="1:23" ht="12.75" customHeight="1" x14ac:dyDescent="0.25">
      <c r="A422" s="219"/>
      <c r="B422" s="141"/>
      <c r="C422" s="141"/>
      <c r="D422" s="141"/>
      <c r="E422" s="447"/>
      <c r="F422" s="448"/>
      <c r="G422" s="448"/>
      <c r="H422" s="448"/>
      <c r="I422" s="257"/>
      <c r="J422" s="257"/>
      <c r="K422" s="257"/>
      <c r="L422" s="257"/>
      <c r="M422" s="257"/>
      <c r="N422" s="257"/>
      <c r="O422" s="257"/>
      <c r="P422" s="257"/>
      <c r="Q422" s="254"/>
      <c r="R422" s="254"/>
      <c r="S422" s="258"/>
      <c r="T422" s="223"/>
      <c r="U422" s="224"/>
      <c r="V422" s="224"/>
      <c r="W422" s="219"/>
    </row>
    <row r="423" spans="1:23" ht="12.75" customHeight="1" x14ac:dyDescent="0.25">
      <c r="A423" s="219"/>
      <c r="B423" s="141"/>
      <c r="C423" s="141"/>
      <c r="D423" s="141"/>
      <c r="E423" s="447"/>
      <c r="F423" s="448"/>
      <c r="G423" s="448"/>
      <c r="H423" s="448"/>
      <c r="I423" s="257"/>
      <c r="J423" s="257"/>
      <c r="K423" s="257"/>
      <c r="L423" s="257"/>
      <c r="M423" s="257"/>
      <c r="N423" s="257"/>
      <c r="O423" s="257"/>
      <c r="P423" s="257"/>
      <c r="Q423" s="254"/>
      <c r="R423" s="254"/>
      <c r="S423" s="258"/>
      <c r="T423" s="223"/>
      <c r="U423" s="224"/>
      <c r="V423" s="224"/>
      <c r="W423" s="219"/>
    </row>
    <row r="424" spans="1:23" ht="12.75" customHeight="1" x14ac:dyDescent="0.25">
      <c r="A424" s="219"/>
      <c r="B424" s="141"/>
      <c r="C424" s="141"/>
      <c r="D424" s="141"/>
      <c r="E424" s="447"/>
      <c r="F424" s="448"/>
      <c r="G424" s="448"/>
      <c r="H424" s="448"/>
      <c r="I424" s="257"/>
      <c r="J424" s="257"/>
      <c r="K424" s="257"/>
      <c r="L424" s="257"/>
      <c r="M424" s="257"/>
      <c r="N424" s="257"/>
      <c r="O424" s="257"/>
      <c r="P424" s="257"/>
      <c r="Q424" s="254"/>
      <c r="R424" s="254"/>
      <c r="S424" s="258"/>
      <c r="T424" s="223"/>
      <c r="U424" s="224"/>
      <c r="V424" s="224"/>
      <c r="W424" s="219"/>
    </row>
    <row r="425" spans="1:23" ht="12.75" customHeight="1" x14ac:dyDescent="0.25">
      <c r="A425" s="219"/>
      <c r="B425" s="141"/>
      <c r="C425" s="141"/>
      <c r="D425" s="141"/>
      <c r="E425" s="447"/>
      <c r="F425" s="448"/>
      <c r="G425" s="448"/>
      <c r="H425" s="448"/>
      <c r="I425" s="257"/>
      <c r="J425" s="257"/>
      <c r="K425" s="257"/>
      <c r="L425" s="257"/>
      <c r="M425" s="257"/>
      <c r="N425" s="257"/>
      <c r="O425" s="257"/>
      <c r="P425" s="257"/>
      <c r="Q425" s="254"/>
      <c r="R425" s="254"/>
      <c r="S425" s="258"/>
      <c r="T425" s="223"/>
      <c r="U425" s="224"/>
      <c r="V425" s="224"/>
      <c r="W425" s="219"/>
    </row>
    <row r="426" spans="1:23" ht="12.75" customHeight="1" x14ac:dyDescent="0.25">
      <c r="A426" s="219"/>
      <c r="B426" s="141"/>
      <c r="C426" s="141"/>
      <c r="D426" s="141"/>
      <c r="E426" s="447"/>
      <c r="F426" s="448"/>
      <c r="G426" s="448"/>
      <c r="H426" s="448"/>
      <c r="I426" s="257"/>
      <c r="J426" s="257"/>
      <c r="K426" s="257"/>
      <c r="L426" s="257"/>
      <c r="M426" s="257"/>
      <c r="N426" s="257"/>
      <c r="O426" s="257"/>
      <c r="P426" s="257"/>
      <c r="Q426" s="254"/>
      <c r="R426" s="254"/>
      <c r="S426" s="258"/>
      <c r="T426" s="223"/>
      <c r="U426" s="224"/>
      <c r="V426" s="224"/>
      <c r="W426" s="219"/>
    </row>
    <row r="427" spans="1:23" ht="12.75" customHeight="1" x14ac:dyDescent="0.25">
      <c r="A427" s="219"/>
      <c r="B427" s="141"/>
      <c r="C427" s="141"/>
      <c r="D427" s="141"/>
      <c r="E427" s="447"/>
      <c r="F427" s="448"/>
      <c r="G427" s="448"/>
      <c r="H427" s="448"/>
      <c r="I427" s="257"/>
      <c r="J427" s="257"/>
      <c r="K427" s="257"/>
      <c r="L427" s="257"/>
      <c r="M427" s="257"/>
      <c r="N427" s="257"/>
      <c r="O427" s="257"/>
      <c r="P427" s="257"/>
      <c r="Q427" s="254"/>
      <c r="R427" s="254"/>
      <c r="S427" s="258"/>
      <c r="T427" s="223"/>
      <c r="U427" s="224"/>
      <c r="V427" s="224"/>
      <c r="W427" s="219"/>
    </row>
    <row r="428" spans="1:23" ht="12.75" customHeight="1" x14ac:dyDescent="0.25">
      <c r="A428" s="219"/>
      <c r="B428" s="141"/>
      <c r="C428" s="141"/>
      <c r="D428" s="141"/>
      <c r="E428" s="447"/>
      <c r="F428" s="448"/>
      <c r="G428" s="448"/>
      <c r="H428" s="448"/>
      <c r="I428" s="257"/>
      <c r="J428" s="257"/>
      <c r="K428" s="257"/>
      <c r="L428" s="257"/>
      <c r="M428" s="257"/>
      <c r="N428" s="257"/>
      <c r="O428" s="257"/>
      <c r="P428" s="257"/>
      <c r="Q428" s="254"/>
      <c r="R428" s="254"/>
      <c r="S428" s="258"/>
      <c r="T428" s="223"/>
      <c r="U428" s="224"/>
      <c r="V428" s="224"/>
      <c r="W428" s="219"/>
    </row>
    <row r="429" spans="1:23" ht="12.75" customHeight="1" x14ac:dyDescent="0.25">
      <c r="A429" s="219"/>
      <c r="B429" s="141"/>
      <c r="C429" s="141"/>
      <c r="D429" s="141"/>
      <c r="E429" s="447"/>
      <c r="F429" s="448"/>
      <c r="G429" s="448"/>
      <c r="H429" s="448"/>
      <c r="I429" s="257"/>
      <c r="J429" s="257"/>
      <c r="K429" s="257"/>
      <c r="L429" s="257"/>
      <c r="M429" s="257"/>
      <c r="N429" s="257"/>
      <c r="O429" s="257"/>
      <c r="P429" s="257"/>
      <c r="Q429" s="254"/>
      <c r="R429" s="254"/>
      <c r="S429" s="258"/>
      <c r="T429" s="223"/>
      <c r="U429" s="224"/>
      <c r="V429" s="224"/>
      <c r="W429" s="219"/>
    </row>
    <row r="430" spans="1:23" ht="12.75" customHeight="1" x14ac:dyDescent="0.25">
      <c r="A430" s="219"/>
      <c r="B430" s="141"/>
      <c r="C430" s="141"/>
      <c r="D430" s="141"/>
      <c r="E430" s="447"/>
      <c r="F430" s="448"/>
      <c r="G430" s="448"/>
      <c r="H430" s="448"/>
      <c r="I430" s="257"/>
      <c r="J430" s="257"/>
      <c r="K430" s="257"/>
      <c r="L430" s="257"/>
      <c r="M430" s="257"/>
      <c r="N430" s="257"/>
      <c r="O430" s="257"/>
      <c r="P430" s="257"/>
      <c r="Q430" s="254"/>
      <c r="R430" s="254"/>
      <c r="S430" s="258"/>
      <c r="T430" s="223"/>
      <c r="U430" s="224"/>
      <c r="V430" s="224"/>
      <c r="W430" s="219"/>
    </row>
    <row r="431" spans="1:23" ht="12.75" customHeight="1" x14ac:dyDescent="0.25">
      <c r="A431" s="219"/>
      <c r="B431" s="141"/>
      <c r="C431" s="141"/>
      <c r="D431" s="141"/>
      <c r="E431" s="447"/>
      <c r="F431" s="448"/>
      <c r="G431" s="448"/>
      <c r="H431" s="448"/>
      <c r="I431" s="257"/>
      <c r="J431" s="257"/>
      <c r="K431" s="257"/>
      <c r="L431" s="257"/>
      <c r="M431" s="257"/>
      <c r="N431" s="257"/>
      <c r="O431" s="257"/>
      <c r="P431" s="257"/>
      <c r="Q431" s="254"/>
      <c r="R431" s="254"/>
      <c r="S431" s="258"/>
      <c r="T431" s="223"/>
      <c r="U431" s="224"/>
      <c r="V431" s="224"/>
      <c r="W431" s="219"/>
    </row>
    <row r="432" spans="1:23" ht="12.75" customHeight="1" x14ac:dyDescent="0.25">
      <c r="A432" s="219"/>
      <c r="B432" s="141"/>
      <c r="C432" s="141"/>
      <c r="D432" s="141"/>
      <c r="E432" s="447"/>
      <c r="F432" s="448"/>
      <c r="G432" s="448"/>
      <c r="H432" s="448"/>
      <c r="I432" s="257"/>
      <c r="J432" s="257"/>
      <c r="K432" s="257"/>
      <c r="L432" s="257"/>
      <c r="M432" s="257"/>
      <c r="N432" s="257"/>
      <c r="O432" s="257"/>
      <c r="P432" s="257"/>
      <c r="Q432" s="254"/>
      <c r="R432" s="254"/>
      <c r="S432" s="258"/>
      <c r="T432" s="223"/>
      <c r="U432" s="224"/>
      <c r="V432" s="224"/>
      <c r="W432" s="219"/>
    </row>
    <row r="433" spans="1:23" ht="12.75" customHeight="1" x14ac:dyDescent="0.25">
      <c r="A433" s="219"/>
      <c r="B433" s="141"/>
      <c r="C433" s="141"/>
      <c r="D433" s="141"/>
      <c r="E433" s="447"/>
      <c r="F433" s="448"/>
      <c r="G433" s="448"/>
      <c r="H433" s="448"/>
      <c r="I433" s="257"/>
      <c r="J433" s="257"/>
      <c r="K433" s="257"/>
      <c r="L433" s="257"/>
      <c r="M433" s="257"/>
      <c r="N433" s="257"/>
      <c r="O433" s="257"/>
      <c r="P433" s="257"/>
      <c r="Q433" s="254"/>
      <c r="R433" s="254"/>
      <c r="S433" s="258"/>
      <c r="T433" s="223"/>
      <c r="U433" s="224"/>
      <c r="V433" s="224"/>
      <c r="W433" s="219"/>
    </row>
    <row r="434" spans="1:23" ht="12.75" customHeight="1" x14ac:dyDescent="0.25">
      <c r="A434" s="219"/>
      <c r="B434" s="141"/>
      <c r="C434" s="141"/>
      <c r="D434" s="141"/>
      <c r="E434" s="447"/>
      <c r="F434" s="448"/>
      <c r="G434" s="448"/>
      <c r="H434" s="448"/>
      <c r="I434" s="257"/>
      <c r="J434" s="257"/>
      <c r="K434" s="257"/>
      <c r="L434" s="257"/>
      <c r="M434" s="257"/>
      <c r="N434" s="257"/>
      <c r="O434" s="257"/>
      <c r="P434" s="257"/>
      <c r="Q434" s="254"/>
      <c r="R434" s="254"/>
      <c r="S434" s="258"/>
      <c r="T434" s="223"/>
      <c r="U434" s="224"/>
      <c r="V434" s="224"/>
      <c r="W434" s="219"/>
    </row>
    <row r="435" spans="1:23" ht="12.75" customHeight="1" x14ac:dyDescent="0.25">
      <c r="A435" s="219"/>
      <c r="B435" s="141"/>
      <c r="C435" s="141"/>
      <c r="D435" s="141"/>
      <c r="E435" s="447"/>
      <c r="F435" s="448"/>
      <c r="G435" s="448"/>
      <c r="H435" s="448"/>
      <c r="I435" s="257"/>
      <c r="J435" s="257"/>
      <c r="K435" s="257"/>
      <c r="L435" s="257"/>
      <c r="M435" s="257"/>
      <c r="N435" s="257"/>
      <c r="O435" s="257"/>
      <c r="P435" s="257"/>
      <c r="Q435" s="254"/>
      <c r="R435" s="254"/>
      <c r="S435" s="258"/>
      <c r="T435" s="223"/>
      <c r="U435" s="224"/>
      <c r="V435" s="224"/>
      <c r="W435" s="219"/>
    </row>
    <row r="436" spans="1:23" ht="12.75" customHeight="1" x14ac:dyDescent="0.25">
      <c r="A436" s="219"/>
      <c r="B436" s="141"/>
      <c r="C436" s="141"/>
      <c r="D436" s="141"/>
      <c r="E436" s="447"/>
      <c r="F436" s="448"/>
      <c r="G436" s="448"/>
      <c r="H436" s="448"/>
      <c r="I436" s="257"/>
      <c r="J436" s="257"/>
      <c r="K436" s="257"/>
      <c r="L436" s="257"/>
      <c r="M436" s="257"/>
      <c r="N436" s="257"/>
      <c r="O436" s="257"/>
      <c r="P436" s="257"/>
      <c r="Q436" s="254"/>
      <c r="R436" s="254"/>
      <c r="S436" s="258"/>
      <c r="T436" s="223"/>
      <c r="U436" s="224"/>
      <c r="V436" s="224"/>
      <c r="W436" s="219"/>
    </row>
    <row r="437" spans="1:23" ht="12.75" customHeight="1" x14ac:dyDescent="0.25">
      <c r="A437" s="219"/>
      <c r="B437" s="141"/>
      <c r="C437" s="141"/>
      <c r="D437" s="141"/>
      <c r="E437" s="447"/>
      <c r="F437" s="448"/>
      <c r="G437" s="448"/>
      <c r="H437" s="448"/>
      <c r="I437" s="257"/>
      <c r="J437" s="257"/>
      <c r="K437" s="257"/>
      <c r="L437" s="257"/>
      <c r="M437" s="257"/>
      <c r="N437" s="257"/>
      <c r="O437" s="257"/>
      <c r="P437" s="257"/>
      <c r="Q437" s="254"/>
      <c r="R437" s="254"/>
      <c r="S437" s="258"/>
      <c r="T437" s="223"/>
      <c r="U437" s="224"/>
      <c r="V437" s="224"/>
      <c r="W437" s="219"/>
    </row>
    <row r="438" spans="1:23" ht="12.75" customHeight="1" x14ac:dyDescent="0.25">
      <c r="A438" s="219"/>
      <c r="B438" s="141"/>
      <c r="C438" s="141"/>
      <c r="D438" s="141"/>
      <c r="E438" s="447"/>
      <c r="F438" s="448"/>
      <c r="G438" s="448"/>
      <c r="H438" s="448"/>
      <c r="I438" s="257"/>
      <c r="J438" s="257"/>
      <c r="K438" s="257"/>
      <c r="L438" s="257"/>
      <c r="M438" s="257"/>
      <c r="N438" s="257"/>
      <c r="O438" s="257"/>
      <c r="P438" s="257"/>
      <c r="Q438" s="254"/>
      <c r="R438" s="254"/>
      <c r="S438" s="258"/>
      <c r="T438" s="223"/>
      <c r="U438" s="224"/>
      <c r="V438" s="224"/>
      <c r="W438" s="219"/>
    </row>
    <row r="439" spans="1:23" ht="12.75" customHeight="1" x14ac:dyDescent="0.25">
      <c r="A439" s="219"/>
      <c r="B439" s="141"/>
      <c r="C439" s="141"/>
      <c r="D439" s="141"/>
      <c r="E439" s="447"/>
      <c r="F439" s="448"/>
      <c r="G439" s="448"/>
      <c r="H439" s="448"/>
      <c r="I439" s="257"/>
      <c r="J439" s="257"/>
      <c r="K439" s="257"/>
      <c r="L439" s="257"/>
      <c r="M439" s="257"/>
      <c r="N439" s="257"/>
      <c r="O439" s="257"/>
      <c r="P439" s="257"/>
      <c r="Q439" s="254"/>
      <c r="R439" s="254"/>
      <c r="S439" s="258"/>
      <c r="T439" s="223"/>
      <c r="U439" s="224"/>
      <c r="V439" s="224"/>
      <c r="W439" s="219"/>
    </row>
    <row r="440" spans="1:23" ht="12.75" customHeight="1" x14ac:dyDescent="0.25">
      <c r="A440" s="219"/>
      <c r="B440" s="141"/>
      <c r="C440" s="141"/>
      <c r="D440" s="141"/>
      <c r="E440" s="447"/>
      <c r="F440" s="448"/>
      <c r="G440" s="448"/>
      <c r="H440" s="448"/>
      <c r="I440" s="257"/>
      <c r="J440" s="257"/>
      <c r="K440" s="257"/>
      <c r="L440" s="257"/>
      <c r="M440" s="257"/>
      <c r="N440" s="257"/>
      <c r="O440" s="257"/>
      <c r="P440" s="257"/>
      <c r="Q440" s="254"/>
      <c r="R440" s="254"/>
      <c r="S440" s="258"/>
      <c r="T440" s="223"/>
      <c r="U440" s="224"/>
      <c r="V440" s="224"/>
      <c r="W440" s="219"/>
    </row>
    <row r="441" spans="1:23" ht="12.75" customHeight="1" x14ac:dyDescent="0.25">
      <c r="A441" s="219"/>
      <c r="B441" s="141"/>
      <c r="C441" s="141"/>
      <c r="D441" s="141"/>
      <c r="E441" s="447"/>
      <c r="F441" s="448"/>
      <c r="G441" s="448"/>
      <c r="H441" s="448"/>
      <c r="I441" s="257"/>
      <c r="J441" s="257"/>
      <c r="K441" s="257"/>
      <c r="L441" s="257"/>
      <c r="M441" s="257"/>
      <c r="N441" s="257"/>
      <c r="O441" s="257"/>
      <c r="P441" s="257"/>
      <c r="Q441" s="254"/>
      <c r="R441" s="254"/>
      <c r="S441" s="258"/>
      <c r="T441" s="223"/>
      <c r="U441" s="224"/>
      <c r="V441" s="224"/>
      <c r="W441" s="219"/>
    </row>
    <row r="442" spans="1:23" ht="12.75" customHeight="1" x14ac:dyDescent="0.25">
      <c r="A442" s="219"/>
      <c r="B442" s="141"/>
      <c r="C442" s="141"/>
      <c r="D442" s="141"/>
      <c r="E442" s="447"/>
      <c r="F442" s="448"/>
      <c r="G442" s="448"/>
      <c r="H442" s="448"/>
      <c r="I442" s="257"/>
      <c r="J442" s="257"/>
      <c r="K442" s="257"/>
      <c r="L442" s="257"/>
      <c r="M442" s="257"/>
      <c r="N442" s="257"/>
      <c r="O442" s="257"/>
      <c r="P442" s="257"/>
      <c r="Q442" s="254"/>
      <c r="R442" s="254"/>
      <c r="S442" s="258"/>
      <c r="T442" s="223"/>
      <c r="U442" s="224"/>
      <c r="V442" s="224"/>
      <c r="W442" s="219"/>
    </row>
    <row r="443" spans="1:23" ht="12.75" customHeight="1" x14ac:dyDescent="0.25">
      <c r="A443" s="219"/>
      <c r="B443" s="141"/>
      <c r="C443" s="141"/>
      <c r="D443" s="141"/>
      <c r="E443" s="447"/>
      <c r="F443" s="448"/>
      <c r="G443" s="448"/>
      <c r="H443" s="448"/>
      <c r="I443" s="257"/>
      <c r="J443" s="257"/>
      <c r="K443" s="257"/>
      <c r="L443" s="257"/>
      <c r="M443" s="257"/>
      <c r="N443" s="257"/>
      <c r="O443" s="257"/>
      <c r="P443" s="257"/>
      <c r="Q443" s="254"/>
      <c r="R443" s="254"/>
      <c r="S443" s="258"/>
      <c r="T443" s="223"/>
      <c r="U443" s="224"/>
      <c r="V443" s="224"/>
      <c r="W443" s="219"/>
    </row>
    <row r="444" spans="1:23" ht="12.75" customHeight="1" x14ac:dyDescent="0.25">
      <c r="A444" s="219"/>
      <c r="B444" s="141"/>
      <c r="C444" s="141"/>
      <c r="D444" s="141"/>
      <c r="E444" s="447"/>
      <c r="F444" s="448"/>
      <c r="G444" s="448"/>
      <c r="H444" s="448"/>
      <c r="I444" s="257"/>
      <c r="J444" s="257"/>
      <c r="K444" s="257"/>
      <c r="L444" s="257"/>
      <c r="M444" s="257"/>
      <c r="N444" s="257"/>
      <c r="O444" s="257"/>
      <c r="P444" s="257"/>
      <c r="Q444" s="254"/>
      <c r="R444" s="254"/>
      <c r="S444" s="258"/>
      <c r="T444" s="223"/>
      <c r="U444" s="224"/>
      <c r="V444" s="224"/>
      <c r="W444" s="219"/>
    </row>
    <row r="445" spans="1:23" ht="12.75" customHeight="1" x14ac:dyDescent="0.25">
      <c r="A445" s="219"/>
      <c r="B445" s="141"/>
      <c r="C445" s="141"/>
      <c r="D445" s="141"/>
      <c r="E445" s="447"/>
      <c r="F445" s="448"/>
      <c r="G445" s="448"/>
      <c r="H445" s="448"/>
      <c r="I445" s="257"/>
      <c r="J445" s="257"/>
      <c r="K445" s="257"/>
      <c r="L445" s="257"/>
      <c r="M445" s="257"/>
      <c r="N445" s="257"/>
      <c r="O445" s="257"/>
      <c r="P445" s="257"/>
      <c r="Q445" s="254"/>
      <c r="R445" s="254"/>
      <c r="S445" s="258"/>
      <c r="T445" s="223"/>
      <c r="U445" s="224"/>
      <c r="V445" s="224"/>
      <c r="W445" s="219"/>
    </row>
    <row r="446" spans="1:23" ht="12.75" customHeight="1" x14ac:dyDescent="0.25">
      <c r="A446" s="219"/>
      <c r="B446" s="141"/>
      <c r="C446" s="141"/>
      <c r="D446" s="141"/>
      <c r="E446" s="447"/>
      <c r="F446" s="448"/>
      <c r="G446" s="448"/>
      <c r="H446" s="448"/>
      <c r="I446" s="257"/>
      <c r="J446" s="257"/>
      <c r="K446" s="257"/>
      <c r="L446" s="257"/>
      <c r="M446" s="257"/>
      <c r="N446" s="257"/>
      <c r="O446" s="257"/>
      <c r="P446" s="257"/>
      <c r="Q446" s="254"/>
      <c r="R446" s="254"/>
      <c r="S446" s="258"/>
      <c r="T446" s="223"/>
      <c r="U446" s="224"/>
      <c r="V446" s="224"/>
      <c r="W446" s="219"/>
    </row>
    <row r="447" spans="1:23" ht="12.75" customHeight="1" x14ac:dyDescent="0.25">
      <c r="A447" s="219"/>
      <c r="B447" s="141"/>
      <c r="C447" s="141"/>
      <c r="D447" s="141"/>
      <c r="E447" s="447"/>
      <c r="F447" s="448"/>
      <c r="G447" s="448"/>
      <c r="H447" s="448"/>
      <c r="I447" s="257"/>
      <c r="J447" s="257"/>
      <c r="K447" s="257"/>
      <c r="L447" s="257"/>
      <c r="M447" s="257"/>
      <c r="N447" s="257"/>
      <c r="O447" s="257"/>
      <c r="P447" s="257"/>
      <c r="Q447" s="254"/>
      <c r="R447" s="254"/>
      <c r="S447" s="258"/>
      <c r="T447" s="223"/>
      <c r="U447" s="224"/>
      <c r="V447" s="224"/>
      <c r="W447" s="219"/>
    </row>
    <row r="448" spans="1:23" ht="12.75" customHeight="1" x14ac:dyDescent="0.25">
      <c r="A448" s="219"/>
      <c r="B448" s="141"/>
      <c r="C448" s="141"/>
      <c r="D448" s="141"/>
      <c r="E448" s="447"/>
      <c r="F448" s="448"/>
      <c r="G448" s="448"/>
      <c r="H448" s="448"/>
      <c r="I448" s="257"/>
      <c r="J448" s="257"/>
      <c r="K448" s="257"/>
      <c r="L448" s="257"/>
      <c r="M448" s="257"/>
      <c r="N448" s="257"/>
      <c r="O448" s="257"/>
      <c r="P448" s="257"/>
      <c r="Q448" s="254"/>
      <c r="R448" s="254"/>
      <c r="S448" s="258"/>
      <c r="T448" s="223"/>
      <c r="U448" s="224"/>
      <c r="V448" s="224"/>
      <c r="W448" s="219"/>
    </row>
    <row r="449" spans="1:23" ht="12.75" customHeight="1" x14ac:dyDescent="0.25">
      <c r="A449" s="219"/>
      <c r="B449" s="141"/>
      <c r="C449" s="141"/>
      <c r="D449" s="141"/>
      <c r="E449" s="447"/>
      <c r="F449" s="448"/>
      <c r="G449" s="448"/>
      <c r="H449" s="448"/>
      <c r="I449" s="257"/>
      <c r="J449" s="257"/>
      <c r="K449" s="257"/>
      <c r="L449" s="257"/>
      <c r="M449" s="257"/>
      <c r="N449" s="257"/>
      <c r="O449" s="257"/>
      <c r="P449" s="257"/>
      <c r="Q449" s="254"/>
      <c r="R449" s="254"/>
      <c r="S449" s="258"/>
      <c r="T449" s="223"/>
      <c r="U449" s="224"/>
      <c r="V449" s="224"/>
      <c r="W449" s="219"/>
    </row>
    <row r="450" spans="1:23" ht="12.75" customHeight="1" x14ac:dyDescent="0.25">
      <c r="A450" s="219"/>
      <c r="B450" s="141"/>
      <c r="C450" s="141"/>
      <c r="D450" s="141"/>
      <c r="E450" s="447"/>
      <c r="F450" s="448"/>
      <c r="G450" s="448"/>
      <c r="H450" s="448"/>
      <c r="I450" s="257"/>
      <c r="J450" s="257"/>
      <c r="K450" s="257"/>
      <c r="L450" s="257"/>
      <c r="M450" s="257"/>
      <c r="N450" s="257"/>
      <c r="O450" s="257"/>
      <c r="P450" s="257"/>
      <c r="Q450" s="254"/>
      <c r="R450" s="254"/>
      <c r="S450" s="258"/>
      <c r="T450" s="223"/>
      <c r="U450" s="224"/>
      <c r="V450" s="224"/>
      <c r="W450" s="219"/>
    </row>
    <row r="451" spans="1:23" ht="12.75" customHeight="1" x14ac:dyDescent="0.25">
      <c r="A451" s="219"/>
      <c r="B451" s="141"/>
      <c r="C451" s="141"/>
      <c r="D451" s="141"/>
      <c r="E451" s="447"/>
      <c r="F451" s="448"/>
      <c r="G451" s="448"/>
      <c r="H451" s="448"/>
      <c r="I451" s="257"/>
      <c r="J451" s="257"/>
      <c r="K451" s="257"/>
      <c r="L451" s="257"/>
      <c r="M451" s="257"/>
      <c r="N451" s="257"/>
      <c r="O451" s="257"/>
      <c r="P451" s="257"/>
      <c r="Q451" s="254"/>
      <c r="R451" s="254"/>
      <c r="S451" s="258"/>
      <c r="T451" s="223"/>
      <c r="U451" s="224"/>
      <c r="V451" s="224"/>
      <c r="W451" s="219"/>
    </row>
    <row r="452" spans="1:23" ht="12.75" customHeight="1" x14ac:dyDescent="0.25">
      <c r="A452" s="219"/>
      <c r="B452" s="141"/>
      <c r="C452" s="141"/>
      <c r="D452" s="141"/>
      <c r="E452" s="447"/>
      <c r="F452" s="448"/>
      <c r="G452" s="448"/>
      <c r="H452" s="448"/>
      <c r="I452" s="257"/>
      <c r="J452" s="257"/>
      <c r="K452" s="257"/>
      <c r="L452" s="257"/>
      <c r="M452" s="257"/>
      <c r="N452" s="257"/>
      <c r="O452" s="257"/>
      <c r="P452" s="257"/>
      <c r="Q452" s="254"/>
      <c r="R452" s="254"/>
      <c r="S452" s="258"/>
      <c r="T452" s="223"/>
      <c r="U452" s="224"/>
      <c r="V452" s="224"/>
      <c r="W452" s="219"/>
    </row>
    <row r="453" spans="1:23" ht="12.75" customHeight="1" x14ac:dyDescent="0.25">
      <c r="A453" s="219"/>
      <c r="B453" s="141"/>
      <c r="C453" s="141"/>
      <c r="D453" s="141"/>
      <c r="E453" s="447"/>
      <c r="F453" s="448"/>
      <c r="G453" s="448"/>
      <c r="H453" s="448"/>
      <c r="I453" s="257"/>
      <c r="J453" s="257"/>
      <c r="K453" s="257"/>
      <c r="L453" s="257"/>
      <c r="M453" s="257"/>
      <c r="N453" s="257"/>
      <c r="O453" s="257"/>
      <c r="P453" s="257"/>
      <c r="Q453" s="254"/>
      <c r="R453" s="254"/>
      <c r="S453" s="258"/>
      <c r="T453" s="223"/>
      <c r="U453" s="224"/>
      <c r="V453" s="224"/>
      <c r="W453" s="219"/>
    </row>
    <row r="454" spans="1:23" ht="12.75" customHeight="1" x14ac:dyDescent="0.25">
      <c r="A454" s="219"/>
      <c r="B454" s="141"/>
      <c r="C454" s="141"/>
      <c r="D454" s="141"/>
      <c r="E454" s="447"/>
      <c r="F454" s="448"/>
      <c r="G454" s="448"/>
      <c r="H454" s="448"/>
      <c r="I454" s="257"/>
      <c r="J454" s="257"/>
      <c r="K454" s="257"/>
      <c r="L454" s="257"/>
      <c r="M454" s="257"/>
      <c r="N454" s="257"/>
      <c r="O454" s="257"/>
      <c r="P454" s="257"/>
      <c r="Q454" s="254"/>
      <c r="R454" s="254"/>
      <c r="S454" s="258"/>
      <c r="T454" s="223"/>
      <c r="U454" s="224"/>
      <c r="V454" s="224"/>
      <c r="W454" s="219"/>
    </row>
    <row r="455" spans="1:23" ht="12.75" customHeight="1" x14ac:dyDescent="0.25">
      <c r="A455" s="219"/>
      <c r="B455" s="141"/>
      <c r="C455" s="141"/>
      <c r="D455" s="141"/>
      <c r="E455" s="447"/>
      <c r="F455" s="448"/>
      <c r="G455" s="448"/>
      <c r="H455" s="448"/>
      <c r="I455" s="257"/>
      <c r="J455" s="257"/>
      <c r="K455" s="257"/>
      <c r="L455" s="257"/>
      <c r="M455" s="257"/>
      <c r="N455" s="257"/>
      <c r="O455" s="257"/>
      <c r="P455" s="257"/>
      <c r="Q455" s="254"/>
      <c r="R455" s="254"/>
      <c r="S455" s="258"/>
      <c r="T455" s="223"/>
      <c r="U455" s="224"/>
      <c r="V455" s="224"/>
      <c r="W455" s="219"/>
    </row>
    <row r="456" spans="1:23" ht="12.75" customHeight="1" x14ac:dyDescent="0.25">
      <c r="A456" s="219"/>
      <c r="B456" s="141"/>
      <c r="C456" s="141"/>
      <c r="D456" s="141"/>
      <c r="E456" s="447"/>
      <c r="F456" s="448"/>
      <c r="G456" s="448"/>
      <c r="H456" s="448"/>
      <c r="I456" s="257"/>
      <c r="J456" s="257"/>
      <c r="K456" s="257"/>
      <c r="L456" s="257"/>
      <c r="M456" s="257"/>
      <c r="N456" s="257"/>
      <c r="O456" s="257"/>
      <c r="P456" s="257"/>
      <c r="Q456" s="254"/>
      <c r="R456" s="254"/>
      <c r="S456" s="258"/>
      <c r="T456" s="223"/>
      <c r="U456" s="224"/>
      <c r="V456" s="224"/>
      <c r="W456" s="219"/>
    </row>
    <row r="457" spans="1:23" ht="12.75" customHeight="1" x14ac:dyDescent="0.25">
      <c r="A457" s="219"/>
      <c r="B457" s="141"/>
      <c r="C457" s="141"/>
      <c r="D457" s="141"/>
      <c r="E457" s="447"/>
      <c r="F457" s="448"/>
      <c r="G457" s="448"/>
      <c r="H457" s="448"/>
      <c r="I457" s="257"/>
      <c r="J457" s="257"/>
      <c r="K457" s="257"/>
      <c r="L457" s="257"/>
      <c r="M457" s="257"/>
      <c r="N457" s="257"/>
      <c r="O457" s="257"/>
      <c r="P457" s="257"/>
      <c r="Q457" s="254"/>
      <c r="R457" s="254"/>
      <c r="S457" s="258"/>
      <c r="T457" s="223"/>
      <c r="U457" s="224"/>
      <c r="V457" s="224"/>
      <c r="W457" s="219"/>
    </row>
    <row r="458" spans="1:23" ht="12.75" customHeight="1" x14ac:dyDescent="0.25">
      <c r="A458" s="219"/>
      <c r="B458" s="141"/>
      <c r="C458" s="141"/>
      <c r="D458" s="141"/>
      <c r="E458" s="447"/>
      <c r="F458" s="448"/>
      <c r="G458" s="448"/>
      <c r="H458" s="448"/>
      <c r="I458" s="257"/>
      <c r="J458" s="257"/>
      <c r="K458" s="257"/>
      <c r="L458" s="257"/>
      <c r="M458" s="257"/>
      <c r="N458" s="257"/>
      <c r="O458" s="257"/>
      <c r="P458" s="257"/>
      <c r="Q458" s="254"/>
      <c r="R458" s="254"/>
      <c r="S458" s="258"/>
      <c r="T458" s="223"/>
      <c r="U458" s="224"/>
      <c r="V458" s="224"/>
      <c r="W458" s="219"/>
    </row>
    <row r="459" spans="1:23" ht="12.75" customHeight="1" x14ac:dyDescent="0.25">
      <c r="A459" s="219"/>
      <c r="B459" s="141"/>
      <c r="C459" s="141"/>
      <c r="D459" s="141"/>
      <c r="E459" s="447"/>
      <c r="F459" s="448"/>
      <c r="G459" s="448"/>
      <c r="H459" s="448"/>
      <c r="I459" s="257"/>
      <c r="J459" s="257"/>
      <c r="K459" s="257"/>
      <c r="L459" s="257"/>
      <c r="M459" s="257"/>
      <c r="N459" s="257"/>
      <c r="O459" s="257"/>
      <c r="P459" s="257"/>
      <c r="Q459" s="254"/>
      <c r="R459" s="254"/>
      <c r="S459" s="258"/>
      <c r="T459" s="223"/>
      <c r="U459" s="224"/>
      <c r="V459" s="224"/>
      <c r="W459" s="219"/>
    </row>
    <row r="460" spans="1:23" ht="12.75" customHeight="1" x14ac:dyDescent="0.25">
      <c r="A460" s="219"/>
      <c r="B460" s="141"/>
      <c r="C460" s="141"/>
      <c r="D460" s="141"/>
      <c r="E460" s="447"/>
      <c r="F460" s="448"/>
      <c r="G460" s="448"/>
      <c r="H460" s="448"/>
      <c r="I460" s="257"/>
      <c r="J460" s="257"/>
      <c r="K460" s="257"/>
      <c r="L460" s="257"/>
      <c r="M460" s="257"/>
      <c r="N460" s="257"/>
      <c r="O460" s="257"/>
      <c r="P460" s="257"/>
      <c r="Q460" s="254"/>
      <c r="R460" s="254"/>
      <c r="S460" s="258"/>
      <c r="T460" s="223"/>
      <c r="U460" s="224"/>
      <c r="V460" s="224"/>
      <c r="W460" s="219"/>
    </row>
    <row r="461" spans="1:23" ht="12.75" customHeight="1" x14ac:dyDescent="0.25">
      <c r="A461" s="219"/>
      <c r="B461" s="141"/>
      <c r="C461" s="141"/>
      <c r="D461" s="141"/>
      <c r="E461" s="447"/>
      <c r="F461" s="448"/>
      <c r="G461" s="448"/>
      <c r="H461" s="448"/>
      <c r="I461" s="257"/>
      <c r="J461" s="257"/>
      <c r="K461" s="257"/>
      <c r="L461" s="257"/>
      <c r="M461" s="257"/>
      <c r="N461" s="257"/>
      <c r="O461" s="257"/>
      <c r="P461" s="257"/>
      <c r="Q461" s="254"/>
      <c r="R461" s="254"/>
      <c r="S461" s="258"/>
      <c r="T461" s="223"/>
      <c r="U461" s="224"/>
      <c r="V461" s="224"/>
      <c r="W461" s="219"/>
    </row>
    <row r="462" spans="1:23" ht="12.75" customHeight="1" x14ac:dyDescent="0.25">
      <c r="A462" s="219"/>
      <c r="B462" s="141"/>
      <c r="C462" s="141"/>
      <c r="D462" s="141"/>
      <c r="E462" s="447"/>
      <c r="F462" s="448"/>
      <c r="G462" s="448"/>
      <c r="H462" s="448"/>
      <c r="I462" s="257"/>
      <c r="J462" s="257"/>
      <c r="K462" s="257"/>
      <c r="L462" s="257"/>
      <c r="M462" s="257"/>
      <c r="N462" s="257"/>
      <c r="O462" s="257"/>
      <c r="P462" s="257"/>
      <c r="Q462" s="254"/>
      <c r="R462" s="254"/>
      <c r="S462" s="258"/>
      <c r="T462" s="223"/>
      <c r="U462" s="224"/>
      <c r="V462" s="224"/>
      <c r="W462" s="219"/>
    </row>
    <row r="463" spans="1:23" ht="12.75" customHeight="1" x14ac:dyDescent="0.25">
      <c r="A463" s="219"/>
      <c r="B463" s="141"/>
      <c r="C463" s="141"/>
      <c r="D463" s="141"/>
      <c r="E463" s="447"/>
      <c r="F463" s="448"/>
      <c r="G463" s="448"/>
      <c r="H463" s="448"/>
      <c r="I463" s="257"/>
      <c r="J463" s="257"/>
      <c r="K463" s="257"/>
      <c r="L463" s="257"/>
      <c r="M463" s="257"/>
      <c r="N463" s="257"/>
      <c r="O463" s="257"/>
      <c r="P463" s="257"/>
      <c r="Q463" s="254"/>
      <c r="R463" s="254"/>
      <c r="S463" s="258"/>
      <c r="T463" s="223"/>
      <c r="U463" s="224"/>
      <c r="V463" s="224"/>
      <c r="W463" s="219"/>
    </row>
    <row r="464" spans="1:23" ht="12.75" customHeight="1" x14ac:dyDescent="0.25">
      <c r="A464" s="219"/>
      <c r="B464" s="141"/>
      <c r="C464" s="141"/>
      <c r="D464" s="141"/>
      <c r="E464" s="447"/>
      <c r="F464" s="448"/>
      <c r="G464" s="448"/>
      <c r="H464" s="448"/>
      <c r="I464" s="257"/>
      <c r="J464" s="257"/>
      <c r="K464" s="257"/>
      <c r="L464" s="257"/>
      <c r="M464" s="257"/>
      <c r="N464" s="257"/>
      <c r="O464" s="257"/>
      <c r="P464" s="257"/>
      <c r="Q464" s="254"/>
      <c r="R464" s="254"/>
      <c r="S464" s="258"/>
      <c r="T464" s="223"/>
      <c r="U464" s="224"/>
      <c r="V464" s="224"/>
      <c r="W464" s="219"/>
    </row>
    <row r="465" spans="1:23" ht="12.75" customHeight="1" x14ac:dyDescent="0.25">
      <c r="A465" s="219"/>
      <c r="B465" s="141"/>
      <c r="C465" s="141"/>
      <c r="D465" s="141"/>
      <c r="E465" s="447"/>
      <c r="F465" s="448"/>
      <c r="G465" s="448"/>
      <c r="H465" s="448"/>
      <c r="I465" s="257"/>
      <c r="J465" s="257"/>
      <c r="K465" s="257"/>
      <c r="L465" s="257"/>
      <c r="M465" s="257"/>
      <c r="N465" s="257"/>
      <c r="O465" s="257"/>
      <c r="P465" s="257"/>
      <c r="Q465" s="254"/>
      <c r="R465" s="254"/>
      <c r="S465" s="258"/>
      <c r="T465" s="223"/>
      <c r="U465" s="224"/>
      <c r="V465" s="224"/>
      <c r="W465" s="219"/>
    </row>
    <row r="466" spans="1:23" ht="12.75" customHeight="1" x14ac:dyDescent="0.25">
      <c r="A466" s="219"/>
      <c r="B466" s="141"/>
      <c r="C466" s="141"/>
      <c r="D466" s="141"/>
      <c r="E466" s="447"/>
      <c r="F466" s="448"/>
      <c r="G466" s="448"/>
      <c r="H466" s="448"/>
      <c r="I466" s="257"/>
      <c r="J466" s="257"/>
      <c r="K466" s="257"/>
      <c r="L466" s="257"/>
      <c r="M466" s="257"/>
      <c r="N466" s="257"/>
      <c r="O466" s="257"/>
      <c r="P466" s="257"/>
      <c r="Q466" s="254"/>
      <c r="R466" s="254"/>
      <c r="S466" s="258"/>
      <c r="T466" s="223"/>
      <c r="U466" s="224"/>
      <c r="V466" s="224"/>
      <c r="W466" s="219"/>
    </row>
    <row r="467" spans="1:23" ht="12.75" customHeight="1" x14ac:dyDescent="0.25">
      <c r="A467" s="219"/>
      <c r="B467" s="141"/>
      <c r="C467" s="141"/>
      <c r="D467" s="141"/>
      <c r="E467" s="447"/>
      <c r="F467" s="448"/>
      <c r="G467" s="448"/>
      <c r="H467" s="448"/>
      <c r="I467" s="257"/>
      <c r="J467" s="257"/>
      <c r="K467" s="257"/>
      <c r="L467" s="257"/>
      <c r="M467" s="257"/>
      <c r="N467" s="257"/>
      <c r="O467" s="257"/>
      <c r="P467" s="257"/>
      <c r="Q467" s="254"/>
      <c r="R467" s="254"/>
      <c r="S467" s="258"/>
      <c r="T467" s="223"/>
      <c r="U467" s="224"/>
      <c r="V467" s="224"/>
      <c r="W467" s="219"/>
    </row>
    <row r="468" spans="1:23" ht="12.75" customHeight="1" x14ac:dyDescent="0.25">
      <c r="A468" s="219"/>
      <c r="B468" s="141"/>
      <c r="C468" s="141"/>
      <c r="D468" s="141"/>
      <c r="E468" s="447"/>
      <c r="F468" s="448"/>
      <c r="G468" s="448"/>
      <c r="H468" s="448"/>
      <c r="I468" s="257"/>
      <c r="J468" s="257"/>
      <c r="K468" s="257"/>
      <c r="L468" s="257"/>
      <c r="M468" s="257"/>
      <c r="N468" s="257"/>
      <c r="O468" s="257"/>
      <c r="P468" s="257"/>
      <c r="Q468" s="254"/>
      <c r="R468" s="254"/>
      <c r="S468" s="258"/>
      <c r="T468" s="223"/>
      <c r="U468" s="224"/>
      <c r="V468" s="224"/>
      <c r="W468" s="219"/>
    </row>
    <row r="469" spans="1:23" ht="12.75" customHeight="1" x14ac:dyDescent="0.25">
      <c r="A469" s="219"/>
      <c r="B469" s="141"/>
      <c r="C469" s="141"/>
      <c r="D469" s="141"/>
      <c r="E469" s="447"/>
      <c r="F469" s="448"/>
      <c r="G469" s="448"/>
      <c r="H469" s="448"/>
      <c r="I469" s="257"/>
      <c r="J469" s="257"/>
      <c r="K469" s="257"/>
      <c r="L469" s="257"/>
      <c r="M469" s="257"/>
      <c r="N469" s="257"/>
      <c r="O469" s="257"/>
      <c r="P469" s="257"/>
      <c r="Q469" s="254"/>
      <c r="R469" s="254"/>
      <c r="S469" s="258"/>
      <c r="T469" s="223"/>
      <c r="U469" s="224"/>
      <c r="V469" s="224"/>
      <c r="W469" s="219"/>
    </row>
    <row r="470" spans="1:23" ht="12.75" customHeight="1" x14ac:dyDescent="0.25">
      <c r="A470" s="219"/>
      <c r="B470" s="141"/>
      <c r="C470" s="141"/>
      <c r="D470" s="141"/>
      <c r="E470" s="447"/>
      <c r="F470" s="448"/>
      <c r="G470" s="448"/>
      <c r="H470" s="448"/>
      <c r="I470" s="257"/>
      <c r="J470" s="257"/>
      <c r="K470" s="257"/>
      <c r="L470" s="257"/>
      <c r="M470" s="257"/>
      <c r="N470" s="257"/>
      <c r="O470" s="257"/>
      <c r="P470" s="257"/>
      <c r="Q470" s="254"/>
      <c r="R470" s="254"/>
      <c r="S470" s="258"/>
      <c r="T470" s="223"/>
      <c r="U470" s="224"/>
      <c r="V470" s="224"/>
      <c r="W470" s="219"/>
    </row>
    <row r="471" spans="1:23" ht="12.75" customHeight="1" x14ac:dyDescent="0.25">
      <c r="A471" s="219"/>
      <c r="B471" s="141"/>
      <c r="C471" s="141"/>
      <c r="D471" s="141"/>
      <c r="E471" s="447"/>
      <c r="F471" s="448"/>
      <c r="G471" s="448"/>
      <c r="H471" s="448"/>
      <c r="I471" s="257"/>
      <c r="J471" s="257"/>
      <c r="K471" s="257"/>
      <c r="L471" s="257"/>
      <c r="M471" s="257"/>
      <c r="N471" s="257"/>
      <c r="O471" s="257"/>
      <c r="P471" s="257"/>
      <c r="Q471" s="254"/>
      <c r="R471" s="254"/>
      <c r="S471" s="258"/>
      <c r="T471" s="223"/>
      <c r="U471" s="224"/>
      <c r="V471" s="224"/>
      <c r="W471" s="219"/>
    </row>
    <row r="472" spans="1:23" ht="12.75" customHeight="1" x14ac:dyDescent="0.25">
      <c r="A472" s="219"/>
      <c r="B472" s="141"/>
      <c r="C472" s="141"/>
      <c r="D472" s="141"/>
      <c r="E472" s="447"/>
      <c r="F472" s="448"/>
      <c r="G472" s="448"/>
      <c r="H472" s="448"/>
      <c r="I472" s="257"/>
      <c r="J472" s="257"/>
      <c r="K472" s="257"/>
      <c r="L472" s="257"/>
      <c r="M472" s="257"/>
      <c r="N472" s="257"/>
      <c r="O472" s="257"/>
      <c r="P472" s="257"/>
      <c r="Q472" s="254"/>
      <c r="R472" s="254"/>
      <c r="S472" s="258"/>
      <c r="T472" s="223"/>
      <c r="U472" s="224"/>
      <c r="V472" s="224"/>
      <c r="W472" s="219"/>
    </row>
    <row r="473" spans="1:23" ht="12.75" customHeight="1" x14ac:dyDescent="0.25">
      <c r="A473" s="219"/>
      <c r="B473" s="141"/>
      <c r="C473" s="141"/>
      <c r="D473" s="141"/>
      <c r="E473" s="447"/>
      <c r="F473" s="448"/>
      <c r="G473" s="448"/>
      <c r="H473" s="448"/>
      <c r="I473" s="257"/>
      <c r="J473" s="257"/>
      <c r="K473" s="257"/>
      <c r="L473" s="257"/>
      <c r="M473" s="257"/>
      <c r="N473" s="257"/>
      <c r="O473" s="257"/>
      <c r="P473" s="257"/>
      <c r="Q473" s="254"/>
      <c r="R473" s="254"/>
      <c r="S473" s="258"/>
      <c r="T473" s="223"/>
      <c r="U473" s="224"/>
      <c r="V473" s="224"/>
      <c r="W473" s="219"/>
    </row>
    <row r="474" spans="1:23" ht="12.75" customHeight="1" x14ac:dyDescent="0.25">
      <c r="A474" s="219"/>
      <c r="B474" s="141"/>
      <c r="C474" s="141"/>
      <c r="D474" s="141"/>
      <c r="E474" s="447"/>
      <c r="F474" s="448"/>
      <c r="G474" s="448"/>
      <c r="H474" s="448"/>
      <c r="I474" s="257"/>
      <c r="J474" s="257"/>
      <c r="K474" s="257"/>
      <c r="L474" s="257"/>
      <c r="M474" s="257"/>
      <c r="N474" s="257"/>
      <c r="O474" s="257"/>
      <c r="P474" s="257"/>
      <c r="Q474" s="254"/>
      <c r="R474" s="254"/>
      <c r="S474" s="258"/>
      <c r="T474" s="223"/>
      <c r="U474" s="224"/>
      <c r="V474" s="224"/>
      <c r="W474" s="219"/>
    </row>
    <row r="475" spans="1:23" ht="12.75" customHeight="1" x14ac:dyDescent="0.25">
      <c r="A475" s="219"/>
      <c r="B475" s="141"/>
      <c r="C475" s="141"/>
      <c r="D475" s="141"/>
      <c r="E475" s="447"/>
      <c r="F475" s="448"/>
      <c r="G475" s="448"/>
      <c r="H475" s="448"/>
      <c r="I475" s="257"/>
      <c r="J475" s="257"/>
      <c r="K475" s="257"/>
      <c r="L475" s="257"/>
      <c r="M475" s="257"/>
      <c r="N475" s="257"/>
      <c r="O475" s="257"/>
      <c r="P475" s="257"/>
      <c r="Q475" s="254"/>
      <c r="R475" s="254"/>
      <c r="S475" s="258"/>
      <c r="T475" s="223"/>
      <c r="U475" s="224"/>
      <c r="V475" s="224"/>
      <c r="W475" s="219"/>
    </row>
    <row r="476" spans="1:23" ht="12.75" customHeight="1" x14ac:dyDescent="0.25">
      <c r="A476" s="219"/>
      <c r="B476" s="141"/>
      <c r="C476" s="141"/>
      <c r="D476" s="141"/>
      <c r="E476" s="447"/>
      <c r="F476" s="448"/>
      <c r="G476" s="448"/>
      <c r="H476" s="448"/>
      <c r="I476" s="257"/>
      <c r="J476" s="257"/>
      <c r="K476" s="257"/>
      <c r="L476" s="257"/>
      <c r="M476" s="257"/>
      <c r="N476" s="257"/>
      <c r="O476" s="257"/>
      <c r="P476" s="257"/>
      <c r="Q476" s="254"/>
      <c r="R476" s="254"/>
      <c r="S476" s="258"/>
      <c r="T476" s="223"/>
      <c r="U476" s="224"/>
      <c r="V476" s="224"/>
      <c r="W476" s="219"/>
    </row>
    <row r="477" spans="1:23" ht="12.75" customHeight="1" x14ac:dyDescent="0.25">
      <c r="A477" s="219"/>
      <c r="B477" s="141"/>
      <c r="C477" s="141"/>
      <c r="D477" s="141"/>
      <c r="E477" s="447"/>
      <c r="F477" s="448"/>
      <c r="G477" s="448"/>
      <c r="H477" s="448"/>
      <c r="I477" s="257"/>
      <c r="J477" s="257"/>
      <c r="K477" s="257"/>
      <c r="L477" s="257"/>
      <c r="M477" s="257"/>
      <c r="N477" s="257"/>
      <c r="O477" s="257"/>
      <c r="P477" s="257"/>
      <c r="Q477" s="254"/>
      <c r="R477" s="254"/>
      <c r="S477" s="258"/>
      <c r="T477" s="223"/>
      <c r="U477" s="224"/>
      <c r="V477" s="224"/>
      <c r="W477" s="219"/>
    </row>
    <row r="478" spans="1:23" ht="12.75" customHeight="1" x14ac:dyDescent="0.25">
      <c r="A478" s="219"/>
      <c r="B478" s="141"/>
      <c r="C478" s="141"/>
      <c r="D478" s="141"/>
      <c r="E478" s="447"/>
      <c r="F478" s="448"/>
      <c r="G478" s="448"/>
      <c r="H478" s="448"/>
      <c r="I478" s="257"/>
      <c r="J478" s="257"/>
      <c r="K478" s="257"/>
      <c r="L478" s="257"/>
      <c r="M478" s="257"/>
      <c r="N478" s="257"/>
      <c r="O478" s="257"/>
      <c r="P478" s="257"/>
      <c r="Q478" s="254"/>
      <c r="R478" s="254"/>
      <c r="S478" s="258"/>
      <c r="T478" s="223"/>
      <c r="U478" s="224"/>
      <c r="V478" s="224"/>
      <c r="W478" s="219"/>
    </row>
    <row r="479" spans="1:23" ht="12.75" customHeight="1" x14ac:dyDescent="0.25">
      <c r="A479" s="219"/>
      <c r="B479" s="141"/>
      <c r="C479" s="141"/>
      <c r="D479" s="141"/>
      <c r="E479" s="447"/>
      <c r="F479" s="448"/>
      <c r="G479" s="448"/>
      <c r="H479" s="448"/>
      <c r="I479" s="257"/>
      <c r="J479" s="257"/>
      <c r="K479" s="257"/>
      <c r="L479" s="257"/>
      <c r="M479" s="257"/>
      <c r="N479" s="257"/>
      <c r="O479" s="257"/>
      <c r="P479" s="257"/>
      <c r="Q479" s="254"/>
      <c r="R479" s="254"/>
      <c r="S479" s="258"/>
      <c r="T479" s="223"/>
      <c r="U479" s="224"/>
      <c r="V479" s="224"/>
      <c r="W479" s="219"/>
    </row>
    <row r="480" spans="1:23" ht="12.75" customHeight="1" x14ac:dyDescent="0.25">
      <c r="A480" s="219"/>
      <c r="B480" s="141"/>
      <c r="C480" s="141"/>
      <c r="D480" s="141"/>
      <c r="E480" s="447"/>
      <c r="F480" s="448"/>
      <c r="G480" s="448"/>
      <c r="H480" s="448"/>
      <c r="I480" s="257"/>
      <c r="J480" s="257"/>
      <c r="K480" s="257"/>
      <c r="L480" s="257"/>
      <c r="M480" s="257"/>
      <c r="N480" s="257"/>
      <c r="O480" s="257"/>
      <c r="P480" s="257"/>
      <c r="Q480" s="254"/>
      <c r="R480" s="254"/>
      <c r="S480" s="258"/>
      <c r="T480" s="223"/>
      <c r="U480" s="224"/>
      <c r="V480" s="224"/>
      <c r="W480" s="219"/>
    </row>
    <row r="481" spans="1:23" ht="12.75" customHeight="1" x14ac:dyDescent="0.25">
      <c r="A481" s="219"/>
      <c r="B481" s="141"/>
      <c r="C481" s="141"/>
      <c r="D481" s="141"/>
      <c r="E481" s="447"/>
      <c r="F481" s="448"/>
      <c r="G481" s="448"/>
      <c r="H481" s="448"/>
      <c r="I481" s="257"/>
      <c r="J481" s="257"/>
      <c r="K481" s="257"/>
      <c r="L481" s="257"/>
      <c r="M481" s="257"/>
      <c r="N481" s="257"/>
      <c r="O481" s="257"/>
      <c r="P481" s="257"/>
      <c r="Q481" s="254"/>
      <c r="R481" s="254"/>
      <c r="S481" s="258"/>
      <c r="T481" s="223"/>
      <c r="U481" s="224"/>
      <c r="V481" s="224"/>
      <c r="W481" s="219"/>
    </row>
    <row r="482" spans="1:23" ht="12.75" customHeight="1" x14ac:dyDescent="0.25">
      <c r="A482" s="219"/>
      <c r="B482" s="141"/>
      <c r="C482" s="141"/>
      <c r="D482" s="141"/>
      <c r="E482" s="447"/>
      <c r="F482" s="448"/>
      <c r="G482" s="448"/>
      <c r="H482" s="448"/>
      <c r="I482" s="257"/>
      <c r="J482" s="257"/>
      <c r="K482" s="257"/>
      <c r="L482" s="257"/>
      <c r="M482" s="257"/>
      <c r="N482" s="257"/>
      <c r="O482" s="257"/>
      <c r="P482" s="257"/>
      <c r="Q482" s="254"/>
      <c r="R482" s="254"/>
      <c r="S482" s="258"/>
      <c r="T482" s="223"/>
      <c r="U482" s="224"/>
      <c r="V482" s="224"/>
      <c r="W482" s="219"/>
    </row>
    <row r="483" spans="1:23" ht="12.75" customHeight="1" x14ac:dyDescent="0.25">
      <c r="A483" s="219"/>
      <c r="B483" s="141"/>
      <c r="C483" s="141"/>
      <c r="D483" s="141"/>
      <c r="E483" s="447"/>
      <c r="F483" s="448"/>
      <c r="G483" s="448"/>
      <c r="H483" s="448"/>
      <c r="I483" s="257"/>
      <c r="J483" s="257"/>
      <c r="K483" s="257"/>
      <c r="L483" s="257"/>
      <c r="M483" s="257"/>
      <c r="N483" s="257"/>
      <c r="O483" s="257"/>
      <c r="P483" s="257"/>
      <c r="Q483" s="254"/>
      <c r="R483" s="254"/>
      <c r="S483" s="258"/>
      <c r="T483" s="223"/>
      <c r="U483" s="224"/>
      <c r="V483" s="224"/>
      <c r="W483" s="219"/>
    </row>
    <row r="484" spans="1:23" ht="12.75" customHeight="1" x14ac:dyDescent="0.25">
      <c r="A484" s="219"/>
      <c r="B484" s="141"/>
      <c r="C484" s="141"/>
      <c r="D484" s="141"/>
      <c r="E484" s="447"/>
      <c r="F484" s="448"/>
      <c r="G484" s="448"/>
      <c r="H484" s="448"/>
      <c r="I484" s="257"/>
      <c r="J484" s="257"/>
      <c r="K484" s="257"/>
      <c r="L484" s="257"/>
      <c r="M484" s="257"/>
      <c r="N484" s="257"/>
      <c r="O484" s="257"/>
      <c r="P484" s="257"/>
      <c r="Q484" s="254"/>
      <c r="R484" s="254"/>
      <c r="S484" s="258"/>
      <c r="T484" s="223"/>
      <c r="U484" s="224"/>
      <c r="V484" s="224"/>
      <c r="W484" s="219"/>
    </row>
    <row r="485" spans="1:23" ht="12.75" customHeight="1" x14ac:dyDescent="0.25">
      <c r="A485" s="219"/>
      <c r="B485" s="141"/>
      <c r="C485" s="141"/>
      <c r="D485" s="141"/>
      <c r="E485" s="447"/>
      <c r="F485" s="448"/>
      <c r="G485" s="448"/>
      <c r="H485" s="448"/>
      <c r="I485" s="257"/>
      <c r="J485" s="257"/>
      <c r="K485" s="257"/>
      <c r="L485" s="257"/>
      <c r="M485" s="257"/>
      <c r="N485" s="257"/>
      <c r="O485" s="257"/>
      <c r="P485" s="257"/>
      <c r="Q485" s="254"/>
      <c r="R485" s="254"/>
      <c r="S485" s="258"/>
      <c r="T485" s="223"/>
      <c r="U485" s="224"/>
      <c r="V485" s="224"/>
      <c r="W485" s="219"/>
    </row>
    <row r="486" spans="1:23" ht="12.75" customHeight="1" x14ac:dyDescent="0.25">
      <c r="A486" s="219"/>
      <c r="B486" s="141"/>
      <c r="C486" s="141"/>
      <c r="D486" s="141"/>
      <c r="E486" s="447"/>
      <c r="F486" s="448"/>
      <c r="G486" s="448"/>
      <c r="H486" s="448"/>
      <c r="I486" s="257"/>
      <c r="J486" s="257"/>
      <c r="K486" s="257"/>
      <c r="L486" s="257"/>
      <c r="M486" s="257"/>
      <c r="N486" s="257"/>
      <c r="O486" s="257"/>
      <c r="P486" s="257"/>
      <c r="Q486" s="254"/>
      <c r="R486" s="254"/>
      <c r="S486" s="258"/>
      <c r="T486" s="223"/>
      <c r="U486" s="224"/>
      <c r="V486" s="224"/>
      <c r="W486" s="219"/>
    </row>
    <row r="487" spans="1:23" ht="12.75" customHeight="1" x14ac:dyDescent="0.25">
      <c r="A487" s="219"/>
      <c r="B487" s="141"/>
      <c r="C487" s="141"/>
      <c r="D487" s="141"/>
      <c r="E487" s="447"/>
      <c r="F487" s="448"/>
      <c r="G487" s="448"/>
      <c r="H487" s="448"/>
      <c r="I487" s="257"/>
      <c r="J487" s="257"/>
      <c r="K487" s="257"/>
      <c r="L487" s="257"/>
      <c r="M487" s="257"/>
      <c r="N487" s="257"/>
      <c r="O487" s="257"/>
      <c r="P487" s="257"/>
      <c r="Q487" s="254"/>
      <c r="R487" s="254"/>
      <c r="S487" s="258"/>
      <c r="T487" s="223"/>
      <c r="U487" s="224"/>
      <c r="V487" s="224"/>
      <c r="W487" s="219"/>
    </row>
    <row r="488" spans="1:23" ht="12.75" customHeight="1" x14ac:dyDescent="0.25">
      <c r="A488" s="219"/>
      <c r="B488" s="141"/>
      <c r="C488" s="141"/>
      <c r="D488" s="141"/>
      <c r="E488" s="447"/>
      <c r="F488" s="448"/>
      <c r="G488" s="448"/>
      <c r="H488" s="448"/>
      <c r="I488" s="257"/>
      <c r="J488" s="257"/>
      <c r="K488" s="257"/>
      <c r="L488" s="257"/>
      <c r="M488" s="257"/>
      <c r="N488" s="257"/>
      <c r="O488" s="257"/>
      <c r="P488" s="257"/>
      <c r="Q488" s="254"/>
      <c r="R488" s="254"/>
      <c r="S488" s="258"/>
      <c r="T488" s="223"/>
      <c r="U488" s="224"/>
      <c r="V488" s="224"/>
      <c r="W488" s="219"/>
    </row>
    <row r="489" spans="1:23" ht="12.75" customHeight="1" x14ac:dyDescent="0.25">
      <c r="A489" s="219"/>
      <c r="B489" s="141"/>
      <c r="C489" s="141"/>
      <c r="D489" s="141"/>
      <c r="E489" s="447"/>
      <c r="F489" s="448"/>
      <c r="G489" s="448"/>
      <c r="H489" s="448"/>
      <c r="I489" s="257"/>
      <c r="J489" s="257"/>
      <c r="K489" s="257"/>
      <c r="L489" s="257"/>
      <c r="M489" s="257"/>
      <c r="N489" s="257"/>
      <c r="O489" s="257"/>
      <c r="P489" s="257"/>
      <c r="Q489" s="254"/>
      <c r="R489" s="254"/>
      <c r="S489" s="258"/>
      <c r="T489" s="223"/>
      <c r="U489" s="224"/>
      <c r="V489" s="224"/>
      <c r="W489" s="219"/>
    </row>
    <row r="490" spans="1:23" ht="12.75" customHeight="1" x14ac:dyDescent="0.25">
      <c r="A490" s="219"/>
      <c r="B490" s="141"/>
      <c r="C490" s="141"/>
      <c r="D490" s="141"/>
      <c r="E490" s="447"/>
      <c r="F490" s="448"/>
      <c r="G490" s="448"/>
      <c r="H490" s="448"/>
      <c r="I490" s="257"/>
      <c r="J490" s="257"/>
      <c r="K490" s="257"/>
      <c r="L490" s="257"/>
      <c r="M490" s="257"/>
      <c r="N490" s="257"/>
      <c r="O490" s="257"/>
      <c r="P490" s="257"/>
      <c r="Q490" s="254"/>
      <c r="R490" s="254"/>
      <c r="S490" s="258"/>
      <c r="T490" s="223"/>
      <c r="U490" s="224"/>
      <c r="V490" s="224"/>
      <c r="W490" s="219"/>
    </row>
    <row r="491" spans="1:23" ht="12.75" customHeight="1" x14ac:dyDescent="0.25">
      <c r="A491" s="219"/>
      <c r="B491" s="141"/>
      <c r="C491" s="141"/>
      <c r="D491" s="141"/>
      <c r="E491" s="447"/>
      <c r="F491" s="448"/>
      <c r="G491" s="448"/>
      <c r="H491" s="448"/>
      <c r="I491" s="257"/>
      <c r="J491" s="257"/>
      <c r="K491" s="257"/>
      <c r="L491" s="257"/>
      <c r="M491" s="257"/>
      <c r="N491" s="257"/>
      <c r="O491" s="257"/>
      <c r="P491" s="257"/>
      <c r="Q491" s="254"/>
      <c r="R491" s="254"/>
      <c r="S491" s="258"/>
      <c r="T491" s="223"/>
      <c r="U491" s="224"/>
      <c r="V491" s="224"/>
      <c r="W491" s="219"/>
    </row>
    <row r="492" spans="1:23" ht="12.75" customHeight="1" x14ac:dyDescent="0.25">
      <c r="A492" s="219"/>
      <c r="B492" s="141"/>
      <c r="C492" s="141"/>
      <c r="D492" s="141"/>
      <c r="E492" s="447"/>
      <c r="F492" s="448"/>
      <c r="G492" s="448"/>
      <c r="H492" s="448"/>
      <c r="I492" s="257"/>
      <c r="J492" s="257"/>
      <c r="K492" s="257"/>
      <c r="L492" s="257"/>
      <c r="M492" s="257"/>
      <c r="N492" s="257"/>
      <c r="O492" s="257"/>
      <c r="P492" s="257"/>
      <c r="Q492" s="254"/>
      <c r="R492" s="254"/>
      <c r="S492" s="258"/>
      <c r="T492" s="223"/>
      <c r="U492" s="224"/>
      <c r="V492" s="224"/>
      <c r="W492" s="219"/>
    </row>
    <row r="493" spans="1:23" ht="12.75" customHeight="1" x14ac:dyDescent="0.25">
      <c r="A493" s="219"/>
      <c r="B493" s="141"/>
      <c r="C493" s="141"/>
      <c r="D493" s="141"/>
      <c r="E493" s="447"/>
      <c r="F493" s="448"/>
      <c r="G493" s="448"/>
      <c r="H493" s="448"/>
      <c r="I493" s="257"/>
      <c r="J493" s="257"/>
      <c r="K493" s="257"/>
      <c r="L493" s="257"/>
      <c r="M493" s="257"/>
      <c r="N493" s="257"/>
      <c r="O493" s="257"/>
      <c r="P493" s="257"/>
      <c r="Q493" s="254"/>
      <c r="R493" s="254"/>
      <c r="S493" s="258"/>
      <c r="T493" s="223"/>
      <c r="U493" s="224"/>
      <c r="V493" s="224"/>
      <c r="W493" s="219"/>
    </row>
    <row r="494" spans="1:23" ht="12.75" customHeight="1" x14ac:dyDescent="0.25">
      <c r="A494" s="219"/>
      <c r="B494" s="141"/>
      <c r="C494" s="141"/>
      <c r="D494" s="141"/>
      <c r="E494" s="447"/>
      <c r="F494" s="448"/>
      <c r="G494" s="448"/>
      <c r="H494" s="448"/>
      <c r="I494" s="257"/>
      <c r="J494" s="257"/>
      <c r="K494" s="257"/>
      <c r="L494" s="257"/>
      <c r="M494" s="257"/>
      <c r="N494" s="257"/>
      <c r="O494" s="257"/>
      <c r="P494" s="257"/>
      <c r="Q494" s="254"/>
      <c r="R494" s="254"/>
      <c r="S494" s="258"/>
      <c r="T494" s="223"/>
      <c r="U494" s="224"/>
      <c r="V494" s="224"/>
      <c r="W494" s="219"/>
    </row>
    <row r="495" spans="1:23" ht="12.75" customHeight="1" x14ac:dyDescent="0.25">
      <c r="A495" s="219"/>
      <c r="B495" s="141"/>
      <c r="C495" s="141"/>
      <c r="D495" s="141"/>
      <c r="E495" s="447"/>
      <c r="F495" s="448"/>
      <c r="G495" s="448"/>
      <c r="H495" s="448"/>
      <c r="I495" s="257"/>
      <c r="J495" s="257"/>
      <c r="K495" s="257"/>
      <c r="L495" s="257"/>
      <c r="M495" s="257"/>
      <c r="N495" s="257"/>
      <c r="O495" s="257"/>
      <c r="P495" s="257"/>
      <c r="Q495" s="254"/>
      <c r="R495" s="254"/>
      <c r="S495" s="258"/>
      <c r="T495" s="223"/>
      <c r="U495" s="224"/>
      <c r="V495" s="224"/>
      <c r="W495" s="219"/>
    </row>
    <row r="496" spans="1:23" ht="12.75" customHeight="1" x14ac:dyDescent="0.25">
      <c r="A496" s="219"/>
      <c r="B496" s="141"/>
      <c r="C496" s="141"/>
      <c r="D496" s="141"/>
      <c r="E496" s="447"/>
      <c r="F496" s="448"/>
      <c r="G496" s="448"/>
      <c r="H496" s="448"/>
      <c r="I496" s="257"/>
      <c r="J496" s="257"/>
      <c r="K496" s="257"/>
      <c r="L496" s="257"/>
      <c r="M496" s="257"/>
      <c r="N496" s="257"/>
      <c r="O496" s="257"/>
      <c r="P496" s="257"/>
      <c r="Q496" s="254"/>
      <c r="R496" s="254"/>
      <c r="S496" s="258"/>
      <c r="T496" s="223"/>
      <c r="U496" s="224"/>
      <c r="V496" s="224"/>
      <c r="W496" s="219"/>
    </row>
    <row r="497" spans="1:23" ht="12.75" customHeight="1" x14ac:dyDescent="0.25">
      <c r="A497" s="219"/>
      <c r="B497" s="141"/>
      <c r="C497" s="141"/>
      <c r="D497" s="141"/>
      <c r="E497" s="447"/>
      <c r="F497" s="448"/>
      <c r="G497" s="448"/>
      <c r="H497" s="448"/>
      <c r="I497" s="257"/>
      <c r="J497" s="257"/>
      <c r="K497" s="257"/>
      <c r="L497" s="257"/>
      <c r="M497" s="257"/>
      <c r="N497" s="257"/>
      <c r="O497" s="257"/>
      <c r="P497" s="257"/>
      <c r="Q497" s="254"/>
      <c r="R497" s="254"/>
      <c r="S497" s="258"/>
      <c r="T497" s="223"/>
      <c r="U497" s="224"/>
      <c r="V497" s="224"/>
      <c r="W497" s="219"/>
    </row>
    <row r="498" spans="1:23" ht="12.75" customHeight="1" x14ac:dyDescent="0.25">
      <c r="A498" s="219"/>
      <c r="B498" s="141"/>
      <c r="C498" s="141"/>
      <c r="D498" s="141"/>
      <c r="E498" s="447"/>
      <c r="F498" s="448"/>
      <c r="G498" s="448"/>
      <c r="H498" s="448"/>
      <c r="I498" s="257"/>
      <c r="J498" s="257"/>
      <c r="K498" s="257"/>
      <c r="L498" s="257"/>
      <c r="M498" s="257"/>
      <c r="N498" s="257"/>
      <c r="O498" s="257"/>
      <c r="P498" s="257"/>
      <c r="Q498" s="254"/>
      <c r="R498" s="254"/>
      <c r="S498" s="258"/>
      <c r="T498" s="223"/>
      <c r="U498" s="224"/>
      <c r="V498" s="224"/>
      <c r="W498" s="219"/>
    </row>
    <row r="499" spans="1:23" ht="12.75" customHeight="1" x14ac:dyDescent="0.25">
      <c r="A499" s="219"/>
      <c r="B499" s="141"/>
      <c r="C499" s="141"/>
      <c r="D499" s="141"/>
      <c r="E499" s="447"/>
      <c r="F499" s="448"/>
      <c r="G499" s="448"/>
      <c r="H499" s="448"/>
      <c r="I499" s="257"/>
      <c r="J499" s="257"/>
      <c r="K499" s="257"/>
      <c r="L499" s="257"/>
      <c r="M499" s="257"/>
      <c r="N499" s="257"/>
      <c r="O499" s="257"/>
      <c r="P499" s="257"/>
      <c r="Q499" s="254"/>
      <c r="R499" s="254"/>
      <c r="S499" s="258"/>
      <c r="T499" s="223"/>
      <c r="U499" s="224"/>
      <c r="V499" s="224"/>
      <c r="W499" s="219"/>
    </row>
    <row r="500" spans="1:23" ht="12.75" customHeight="1" x14ac:dyDescent="0.25">
      <c r="A500" s="219"/>
      <c r="B500" s="141"/>
      <c r="C500" s="141"/>
      <c r="D500" s="141"/>
      <c r="E500" s="447"/>
      <c r="F500" s="448"/>
      <c r="G500" s="448"/>
      <c r="H500" s="448"/>
      <c r="I500" s="257"/>
      <c r="J500" s="257"/>
      <c r="K500" s="257"/>
      <c r="L500" s="257"/>
      <c r="M500" s="257"/>
      <c r="N500" s="257"/>
      <c r="O500" s="257"/>
      <c r="P500" s="257"/>
      <c r="Q500" s="254"/>
      <c r="R500" s="254"/>
      <c r="S500" s="258"/>
      <c r="T500" s="223"/>
      <c r="U500" s="224"/>
      <c r="V500" s="224"/>
      <c r="W500" s="219"/>
    </row>
    <row r="501" spans="1:23" ht="12.75" customHeight="1" x14ac:dyDescent="0.25">
      <c r="A501" s="219"/>
      <c r="B501" s="141"/>
      <c r="C501" s="141"/>
      <c r="D501" s="141"/>
      <c r="E501" s="447"/>
      <c r="F501" s="448"/>
      <c r="G501" s="448"/>
      <c r="H501" s="448"/>
      <c r="I501" s="257"/>
      <c r="J501" s="257"/>
      <c r="K501" s="257"/>
      <c r="L501" s="257"/>
      <c r="M501" s="257"/>
      <c r="N501" s="257"/>
      <c r="O501" s="257"/>
      <c r="P501" s="257"/>
      <c r="Q501" s="254"/>
      <c r="R501" s="254"/>
      <c r="S501" s="258"/>
      <c r="T501" s="223"/>
      <c r="U501" s="224"/>
      <c r="V501" s="224"/>
      <c r="W501" s="219"/>
    </row>
    <row r="502" spans="1:23" ht="12.75" customHeight="1" x14ac:dyDescent="0.25">
      <c r="A502" s="219"/>
      <c r="B502" s="141"/>
      <c r="C502" s="141"/>
      <c r="D502" s="141"/>
      <c r="E502" s="447"/>
      <c r="F502" s="448"/>
      <c r="G502" s="448"/>
      <c r="H502" s="448"/>
      <c r="I502" s="257"/>
      <c r="J502" s="257"/>
      <c r="K502" s="257"/>
      <c r="L502" s="257"/>
      <c r="M502" s="257"/>
      <c r="N502" s="257"/>
      <c r="O502" s="257"/>
      <c r="P502" s="257"/>
      <c r="Q502" s="254"/>
      <c r="R502" s="254"/>
      <c r="S502" s="258"/>
      <c r="T502" s="223"/>
      <c r="U502" s="224"/>
      <c r="V502" s="224"/>
      <c r="W502" s="219"/>
    </row>
    <row r="503" spans="1:23" ht="12.75" customHeight="1" x14ac:dyDescent="0.25">
      <c r="A503" s="219"/>
      <c r="B503" s="141"/>
      <c r="C503" s="141"/>
      <c r="D503" s="141"/>
      <c r="E503" s="447"/>
      <c r="F503" s="448"/>
      <c r="G503" s="448"/>
      <c r="H503" s="448"/>
      <c r="I503" s="257"/>
      <c r="J503" s="257"/>
      <c r="K503" s="257"/>
      <c r="L503" s="257"/>
      <c r="M503" s="257"/>
      <c r="N503" s="257"/>
      <c r="O503" s="257"/>
      <c r="P503" s="257"/>
      <c r="Q503" s="254"/>
      <c r="R503" s="254"/>
      <c r="S503" s="258"/>
      <c r="T503" s="223"/>
      <c r="U503" s="224"/>
      <c r="V503" s="224"/>
      <c r="W503" s="219"/>
    </row>
    <row r="504" spans="1:23" ht="12.75" customHeight="1" x14ac:dyDescent="0.25">
      <c r="A504" s="219"/>
      <c r="B504" s="141"/>
      <c r="C504" s="141"/>
      <c r="D504" s="141"/>
      <c r="E504" s="447"/>
      <c r="F504" s="448"/>
      <c r="G504" s="448"/>
      <c r="H504" s="448"/>
      <c r="I504" s="257"/>
      <c r="J504" s="257"/>
      <c r="K504" s="257"/>
      <c r="L504" s="257"/>
      <c r="M504" s="257"/>
      <c r="N504" s="257"/>
      <c r="O504" s="257"/>
      <c r="P504" s="257"/>
      <c r="Q504" s="254"/>
      <c r="R504" s="254"/>
      <c r="S504" s="258"/>
      <c r="T504" s="223"/>
      <c r="U504" s="224"/>
      <c r="V504" s="224"/>
      <c r="W504" s="219"/>
    </row>
    <row r="505" spans="1:23" ht="12.75" customHeight="1" x14ac:dyDescent="0.25">
      <c r="A505" s="219"/>
      <c r="B505" s="141"/>
      <c r="C505" s="141"/>
      <c r="D505" s="141"/>
      <c r="E505" s="447"/>
      <c r="F505" s="448"/>
      <c r="G505" s="448"/>
      <c r="H505" s="448"/>
      <c r="I505" s="257"/>
      <c r="J505" s="257"/>
      <c r="K505" s="257"/>
      <c r="L505" s="257"/>
      <c r="M505" s="257"/>
      <c r="N505" s="257"/>
      <c r="O505" s="257"/>
      <c r="P505" s="257"/>
      <c r="Q505" s="254"/>
      <c r="R505" s="254"/>
      <c r="S505" s="258"/>
      <c r="T505" s="223"/>
      <c r="U505" s="224"/>
      <c r="V505" s="224"/>
      <c r="W505" s="219"/>
    </row>
    <row r="506" spans="1:23" ht="12.75" customHeight="1" x14ac:dyDescent="0.25">
      <c r="A506" s="219"/>
      <c r="B506" s="141"/>
      <c r="C506" s="141"/>
      <c r="D506" s="141"/>
      <c r="E506" s="447"/>
      <c r="F506" s="448"/>
      <c r="G506" s="448"/>
      <c r="H506" s="448"/>
      <c r="I506" s="257"/>
      <c r="J506" s="257"/>
      <c r="K506" s="257"/>
      <c r="L506" s="257"/>
      <c r="M506" s="257"/>
      <c r="N506" s="257"/>
      <c r="O506" s="257"/>
      <c r="P506" s="257"/>
      <c r="Q506" s="254"/>
      <c r="R506" s="254"/>
      <c r="S506" s="258"/>
      <c r="T506" s="223"/>
      <c r="U506" s="224"/>
      <c r="V506" s="224"/>
      <c r="W506" s="219"/>
    </row>
    <row r="507" spans="1:23" ht="12.75" customHeight="1" x14ac:dyDescent="0.25">
      <c r="A507" s="219"/>
      <c r="B507" s="141"/>
      <c r="C507" s="141"/>
      <c r="D507" s="141"/>
      <c r="E507" s="447"/>
      <c r="F507" s="448"/>
      <c r="G507" s="448"/>
      <c r="H507" s="448"/>
      <c r="I507" s="257"/>
      <c r="J507" s="257"/>
      <c r="K507" s="257"/>
      <c r="L507" s="257"/>
      <c r="M507" s="257"/>
      <c r="N507" s="257"/>
      <c r="O507" s="257"/>
      <c r="P507" s="257"/>
      <c r="Q507" s="254"/>
      <c r="R507" s="254"/>
      <c r="S507" s="258"/>
      <c r="T507" s="223"/>
      <c r="U507" s="224"/>
      <c r="V507" s="224"/>
      <c r="W507" s="219"/>
    </row>
    <row r="508" spans="1:23" ht="12.75" customHeight="1" x14ac:dyDescent="0.25">
      <c r="A508" s="219"/>
      <c r="B508" s="141"/>
      <c r="C508" s="141"/>
      <c r="D508" s="141"/>
      <c r="E508" s="447"/>
      <c r="F508" s="448"/>
      <c r="G508" s="448"/>
      <c r="H508" s="448"/>
      <c r="I508" s="257"/>
      <c r="J508" s="257"/>
      <c r="K508" s="257"/>
      <c r="L508" s="257"/>
      <c r="M508" s="257"/>
      <c r="N508" s="257"/>
      <c r="O508" s="257"/>
      <c r="P508" s="257"/>
      <c r="Q508" s="254"/>
      <c r="R508" s="254"/>
      <c r="S508" s="258"/>
      <c r="T508" s="223"/>
      <c r="U508" s="224"/>
      <c r="V508" s="224"/>
      <c r="W508" s="219"/>
    </row>
    <row r="509" spans="1:23" ht="12.75" customHeight="1" x14ac:dyDescent="0.25">
      <c r="A509" s="219"/>
      <c r="B509" s="141"/>
      <c r="C509" s="141"/>
      <c r="D509" s="141"/>
      <c r="E509" s="447"/>
      <c r="F509" s="448"/>
      <c r="G509" s="448"/>
      <c r="H509" s="448"/>
      <c r="I509" s="257"/>
      <c r="J509" s="257"/>
      <c r="K509" s="257"/>
      <c r="L509" s="257"/>
      <c r="M509" s="257"/>
      <c r="N509" s="257"/>
      <c r="O509" s="257"/>
      <c r="P509" s="257"/>
      <c r="Q509" s="254"/>
      <c r="R509" s="254"/>
      <c r="S509" s="258"/>
      <c r="T509" s="223"/>
      <c r="U509" s="224"/>
      <c r="V509" s="224"/>
      <c r="W509" s="219"/>
    </row>
    <row r="510" spans="1:23" ht="12.75" customHeight="1" x14ac:dyDescent="0.25">
      <c r="A510" s="219"/>
      <c r="B510" s="141"/>
      <c r="C510" s="141"/>
      <c r="D510" s="141"/>
      <c r="E510" s="447"/>
      <c r="F510" s="448"/>
      <c r="G510" s="448"/>
      <c r="H510" s="448"/>
      <c r="I510" s="257"/>
      <c r="J510" s="257"/>
      <c r="K510" s="257"/>
      <c r="L510" s="257"/>
      <c r="M510" s="257"/>
      <c r="N510" s="257"/>
      <c r="O510" s="257"/>
      <c r="P510" s="257"/>
      <c r="Q510" s="254"/>
      <c r="R510" s="254"/>
      <c r="S510" s="258"/>
      <c r="T510" s="223"/>
      <c r="U510" s="224"/>
      <c r="V510" s="224"/>
      <c r="W510" s="219"/>
    </row>
    <row r="511" spans="1:23" ht="12.75" customHeight="1" x14ac:dyDescent="0.25">
      <c r="A511" s="219"/>
      <c r="B511" s="141"/>
      <c r="C511" s="141"/>
      <c r="D511" s="141"/>
      <c r="E511" s="447"/>
      <c r="F511" s="448"/>
      <c r="G511" s="448"/>
      <c r="H511" s="448"/>
      <c r="I511" s="257"/>
      <c r="J511" s="257"/>
      <c r="K511" s="257"/>
      <c r="L511" s="257"/>
      <c r="M511" s="257"/>
      <c r="N511" s="257"/>
      <c r="O511" s="257"/>
      <c r="P511" s="257"/>
      <c r="Q511" s="254"/>
      <c r="R511" s="254"/>
      <c r="S511" s="258"/>
      <c r="T511" s="223"/>
      <c r="U511" s="224"/>
      <c r="V511" s="224"/>
      <c r="W511" s="219"/>
    </row>
    <row r="512" spans="1:23" ht="12.75" customHeight="1" x14ac:dyDescent="0.25">
      <c r="A512" s="219"/>
      <c r="B512" s="141"/>
      <c r="C512" s="141"/>
      <c r="D512" s="141"/>
      <c r="E512" s="447"/>
      <c r="F512" s="448"/>
      <c r="G512" s="448"/>
      <c r="H512" s="448"/>
      <c r="I512" s="257"/>
      <c r="J512" s="257"/>
      <c r="K512" s="257"/>
      <c r="L512" s="257"/>
      <c r="M512" s="257"/>
      <c r="N512" s="257"/>
      <c r="O512" s="257"/>
      <c r="P512" s="257"/>
      <c r="Q512" s="254"/>
      <c r="R512" s="254"/>
      <c r="S512" s="258"/>
      <c r="T512" s="223"/>
      <c r="U512" s="224"/>
      <c r="V512" s="224"/>
      <c r="W512" s="219"/>
    </row>
    <row r="513" spans="1:23" ht="12.75" customHeight="1" x14ac:dyDescent="0.25">
      <c r="A513" s="219"/>
      <c r="B513" s="141"/>
      <c r="C513" s="141"/>
      <c r="D513" s="141"/>
      <c r="E513" s="447"/>
      <c r="F513" s="448"/>
      <c r="G513" s="448"/>
      <c r="H513" s="448"/>
      <c r="I513" s="257"/>
      <c r="J513" s="257"/>
      <c r="K513" s="257"/>
      <c r="L513" s="257"/>
      <c r="M513" s="257"/>
      <c r="N513" s="257"/>
      <c r="O513" s="257"/>
      <c r="P513" s="257"/>
      <c r="Q513" s="254"/>
      <c r="R513" s="254"/>
      <c r="S513" s="258"/>
      <c r="T513" s="223"/>
      <c r="U513" s="224"/>
      <c r="V513" s="224"/>
      <c r="W513" s="219"/>
    </row>
    <row r="514" spans="1:23" ht="12.75" customHeight="1" x14ac:dyDescent="0.25">
      <c r="A514" s="219"/>
      <c r="B514" s="141"/>
      <c r="C514" s="141"/>
      <c r="D514" s="141"/>
      <c r="E514" s="447"/>
      <c r="F514" s="448"/>
      <c r="G514" s="448"/>
      <c r="H514" s="448"/>
      <c r="I514" s="257"/>
      <c r="J514" s="257"/>
      <c r="K514" s="257"/>
      <c r="L514" s="257"/>
      <c r="M514" s="257"/>
      <c r="N514" s="257"/>
      <c r="O514" s="257"/>
      <c r="P514" s="257"/>
      <c r="Q514" s="254"/>
      <c r="R514" s="254"/>
      <c r="S514" s="258"/>
      <c r="T514" s="223"/>
      <c r="U514" s="224"/>
      <c r="V514" s="224"/>
      <c r="W514" s="219"/>
    </row>
    <row r="515" spans="1:23" ht="12.75" customHeight="1" x14ac:dyDescent="0.25">
      <c r="A515" s="219"/>
      <c r="B515" s="141"/>
      <c r="C515" s="141"/>
      <c r="D515" s="141"/>
      <c r="E515" s="447"/>
      <c r="F515" s="448"/>
      <c r="G515" s="448"/>
      <c r="H515" s="448"/>
      <c r="I515" s="257"/>
      <c r="J515" s="257"/>
      <c r="K515" s="257"/>
      <c r="L515" s="257"/>
      <c r="M515" s="257"/>
      <c r="N515" s="257"/>
      <c r="O515" s="257"/>
      <c r="P515" s="257"/>
      <c r="Q515" s="254"/>
      <c r="R515" s="254"/>
      <c r="S515" s="258"/>
      <c r="T515" s="223"/>
      <c r="U515" s="224"/>
      <c r="V515" s="224"/>
      <c r="W515" s="219"/>
    </row>
    <row r="516" spans="1:23" ht="12.75" customHeight="1" x14ac:dyDescent="0.25">
      <c r="A516" s="219"/>
      <c r="B516" s="141"/>
      <c r="C516" s="141"/>
      <c r="D516" s="141"/>
      <c r="E516" s="447"/>
      <c r="F516" s="448"/>
      <c r="G516" s="448"/>
      <c r="H516" s="448"/>
      <c r="I516" s="257"/>
      <c r="J516" s="257"/>
      <c r="K516" s="257"/>
      <c r="L516" s="257"/>
      <c r="M516" s="257"/>
      <c r="N516" s="257"/>
      <c r="O516" s="257"/>
      <c r="P516" s="257"/>
      <c r="Q516" s="254"/>
      <c r="R516" s="254"/>
      <c r="S516" s="258"/>
      <c r="T516" s="223"/>
      <c r="U516" s="224"/>
      <c r="V516" s="224"/>
      <c r="W516" s="219"/>
    </row>
    <row r="517" spans="1:23" ht="12.75" customHeight="1" x14ac:dyDescent="0.25">
      <c r="A517" s="219"/>
      <c r="B517" s="141"/>
      <c r="C517" s="141"/>
      <c r="D517" s="141"/>
      <c r="E517" s="447"/>
      <c r="F517" s="448"/>
      <c r="G517" s="448"/>
      <c r="H517" s="448"/>
      <c r="I517" s="257"/>
      <c r="J517" s="257"/>
      <c r="K517" s="257"/>
      <c r="L517" s="257"/>
      <c r="M517" s="257"/>
      <c r="N517" s="257"/>
      <c r="O517" s="257"/>
      <c r="P517" s="257"/>
      <c r="Q517" s="254"/>
      <c r="R517" s="254"/>
      <c r="S517" s="258"/>
      <c r="T517" s="223"/>
      <c r="U517" s="224"/>
      <c r="V517" s="224"/>
      <c r="W517" s="219"/>
    </row>
    <row r="518" spans="1:23" ht="12.75" customHeight="1" x14ac:dyDescent="0.25">
      <c r="A518" s="219"/>
      <c r="B518" s="141"/>
      <c r="C518" s="141"/>
      <c r="D518" s="141"/>
      <c r="E518" s="447"/>
      <c r="F518" s="448"/>
      <c r="G518" s="448"/>
      <c r="H518" s="448"/>
      <c r="I518" s="257"/>
      <c r="J518" s="257"/>
      <c r="K518" s="257"/>
      <c r="L518" s="257"/>
      <c r="M518" s="257"/>
      <c r="N518" s="257"/>
      <c r="O518" s="257"/>
      <c r="P518" s="257"/>
      <c r="Q518" s="254"/>
      <c r="R518" s="254"/>
      <c r="S518" s="258"/>
      <c r="T518" s="223"/>
      <c r="U518" s="224"/>
      <c r="V518" s="224"/>
      <c r="W518" s="219"/>
    </row>
    <row r="519" spans="1:23" ht="12.75" customHeight="1" x14ac:dyDescent="0.25">
      <c r="A519" s="219"/>
      <c r="B519" s="141"/>
      <c r="C519" s="141"/>
      <c r="D519" s="141"/>
      <c r="E519" s="447"/>
      <c r="F519" s="448"/>
      <c r="G519" s="448"/>
      <c r="H519" s="448"/>
      <c r="I519" s="257"/>
      <c r="J519" s="257"/>
      <c r="K519" s="257"/>
      <c r="L519" s="257"/>
      <c r="M519" s="257"/>
      <c r="N519" s="257"/>
      <c r="O519" s="257"/>
      <c r="P519" s="257"/>
      <c r="Q519" s="254"/>
      <c r="R519" s="254"/>
      <c r="S519" s="258"/>
      <c r="T519" s="223"/>
      <c r="U519" s="224"/>
      <c r="V519" s="224"/>
      <c r="W519" s="219"/>
    </row>
    <row r="520" spans="1:23" ht="12.75" customHeight="1" x14ac:dyDescent="0.25">
      <c r="A520" s="219"/>
      <c r="B520" s="141"/>
      <c r="C520" s="141"/>
      <c r="D520" s="141"/>
      <c r="E520" s="447"/>
      <c r="F520" s="448"/>
      <c r="G520" s="448"/>
      <c r="H520" s="448"/>
      <c r="I520" s="257"/>
      <c r="J520" s="257"/>
      <c r="K520" s="257"/>
      <c r="L520" s="257"/>
      <c r="M520" s="257"/>
      <c r="N520" s="257"/>
      <c r="O520" s="257"/>
      <c r="P520" s="257"/>
      <c r="Q520" s="254"/>
      <c r="R520" s="254"/>
      <c r="S520" s="258"/>
      <c r="T520" s="223"/>
      <c r="U520" s="224"/>
      <c r="V520" s="224"/>
      <c r="W520" s="219"/>
    </row>
    <row r="521" spans="1:23" ht="12.75" customHeight="1" x14ac:dyDescent="0.25">
      <c r="A521" s="219"/>
      <c r="B521" s="141"/>
      <c r="C521" s="141"/>
      <c r="D521" s="141"/>
      <c r="E521" s="447"/>
      <c r="F521" s="448"/>
      <c r="G521" s="448"/>
      <c r="H521" s="448"/>
      <c r="I521" s="257"/>
      <c r="J521" s="257"/>
      <c r="K521" s="257"/>
      <c r="L521" s="257"/>
      <c r="M521" s="257"/>
      <c r="N521" s="257"/>
      <c r="O521" s="257"/>
      <c r="P521" s="257"/>
      <c r="Q521" s="254"/>
      <c r="R521" s="254"/>
      <c r="S521" s="258"/>
      <c r="T521" s="223"/>
      <c r="U521" s="224"/>
      <c r="V521" s="224"/>
      <c r="W521" s="219"/>
    </row>
    <row r="522" spans="1:23" ht="12.75" customHeight="1" x14ac:dyDescent="0.25">
      <c r="A522" s="219"/>
      <c r="B522" s="141"/>
      <c r="C522" s="141"/>
      <c r="D522" s="141"/>
      <c r="E522" s="447"/>
      <c r="F522" s="448"/>
      <c r="G522" s="448"/>
      <c r="H522" s="448"/>
      <c r="I522" s="257"/>
      <c r="J522" s="257"/>
      <c r="K522" s="257"/>
      <c r="L522" s="257"/>
      <c r="M522" s="257"/>
      <c r="N522" s="257"/>
      <c r="O522" s="257"/>
      <c r="P522" s="257"/>
      <c r="Q522" s="254"/>
      <c r="R522" s="254"/>
      <c r="S522" s="258"/>
      <c r="T522" s="223"/>
      <c r="U522" s="224"/>
      <c r="V522" s="224"/>
      <c r="W522" s="219"/>
    </row>
    <row r="523" spans="1:23" ht="12.75" customHeight="1" x14ac:dyDescent="0.25">
      <c r="A523" s="219"/>
      <c r="B523" s="141"/>
      <c r="C523" s="141"/>
      <c r="D523" s="141"/>
      <c r="E523" s="447"/>
      <c r="F523" s="448"/>
      <c r="G523" s="448"/>
      <c r="H523" s="448"/>
      <c r="I523" s="257"/>
      <c r="J523" s="257"/>
      <c r="K523" s="257"/>
      <c r="L523" s="257"/>
      <c r="M523" s="257"/>
      <c r="N523" s="257"/>
      <c r="O523" s="257"/>
      <c r="P523" s="257"/>
      <c r="Q523" s="254"/>
      <c r="R523" s="254"/>
      <c r="S523" s="258"/>
      <c r="T523" s="223"/>
      <c r="U523" s="224"/>
      <c r="V523" s="224"/>
      <c r="W523" s="219"/>
    </row>
    <row r="524" spans="1:23" ht="12.75" customHeight="1" x14ac:dyDescent="0.25">
      <c r="A524" s="219"/>
      <c r="B524" s="141"/>
      <c r="C524" s="141"/>
      <c r="D524" s="141"/>
      <c r="E524" s="447"/>
      <c r="F524" s="448"/>
      <c r="G524" s="448"/>
      <c r="H524" s="448"/>
      <c r="I524" s="257"/>
      <c r="J524" s="257"/>
      <c r="K524" s="257"/>
      <c r="L524" s="257"/>
      <c r="M524" s="257"/>
      <c r="N524" s="257"/>
      <c r="O524" s="257"/>
      <c r="P524" s="257"/>
      <c r="Q524" s="254"/>
      <c r="R524" s="254"/>
      <c r="S524" s="258"/>
      <c r="T524" s="223"/>
      <c r="U524" s="224"/>
      <c r="V524" s="224"/>
      <c r="W524" s="219"/>
    </row>
    <row r="525" spans="1:23" ht="12.75" customHeight="1" x14ac:dyDescent="0.25">
      <c r="A525" s="219"/>
      <c r="B525" s="141"/>
      <c r="C525" s="141"/>
      <c r="D525" s="141"/>
      <c r="E525" s="447"/>
      <c r="F525" s="448"/>
      <c r="G525" s="448"/>
      <c r="H525" s="448"/>
      <c r="I525" s="257"/>
      <c r="J525" s="257"/>
      <c r="K525" s="257"/>
      <c r="L525" s="257"/>
      <c r="M525" s="257"/>
      <c r="N525" s="257"/>
      <c r="O525" s="257"/>
      <c r="P525" s="257"/>
      <c r="Q525" s="254"/>
      <c r="R525" s="254"/>
      <c r="S525" s="258"/>
      <c r="T525" s="223"/>
      <c r="U525" s="224"/>
      <c r="V525" s="224"/>
      <c r="W525" s="219"/>
    </row>
    <row r="526" spans="1:23" ht="12.75" customHeight="1" x14ac:dyDescent="0.25">
      <c r="A526" s="219"/>
      <c r="B526" s="141"/>
      <c r="C526" s="141"/>
      <c r="D526" s="141"/>
      <c r="E526" s="447"/>
      <c r="F526" s="448"/>
      <c r="G526" s="448"/>
      <c r="H526" s="448"/>
      <c r="I526" s="257"/>
      <c r="J526" s="257"/>
      <c r="K526" s="257"/>
      <c r="L526" s="257"/>
      <c r="M526" s="257"/>
      <c r="N526" s="257"/>
      <c r="O526" s="257"/>
      <c r="P526" s="257"/>
      <c r="Q526" s="254"/>
      <c r="R526" s="254"/>
      <c r="S526" s="258"/>
      <c r="T526" s="223"/>
      <c r="U526" s="224"/>
      <c r="V526" s="224"/>
      <c r="W526" s="219"/>
    </row>
    <row r="527" spans="1:23" ht="12.75" customHeight="1" x14ac:dyDescent="0.25">
      <c r="A527" s="219"/>
      <c r="B527" s="141"/>
      <c r="C527" s="141"/>
      <c r="D527" s="141"/>
      <c r="E527" s="447"/>
      <c r="F527" s="448"/>
      <c r="G527" s="448"/>
      <c r="H527" s="448"/>
      <c r="I527" s="257"/>
      <c r="J527" s="257"/>
      <c r="K527" s="257"/>
      <c r="L527" s="257"/>
      <c r="M527" s="257"/>
      <c r="N527" s="257"/>
      <c r="O527" s="257"/>
      <c r="P527" s="257"/>
      <c r="Q527" s="254"/>
      <c r="R527" s="254"/>
      <c r="S527" s="258"/>
      <c r="T527" s="223"/>
      <c r="U527" s="224"/>
      <c r="V527" s="224"/>
      <c r="W527" s="219"/>
    </row>
    <row r="528" spans="1:23" ht="12.75" customHeight="1" x14ac:dyDescent="0.25">
      <c r="A528" s="219"/>
      <c r="B528" s="141"/>
      <c r="C528" s="141"/>
      <c r="D528" s="141"/>
      <c r="E528" s="447"/>
      <c r="F528" s="448"/>
      <c r="G528" s="448"/>
      <c r="H528" s="448"/>
      <c r="I528" s="257"/>
      <c r="J528" s="257"/>
      <c r="K528" s="257"/>
      <c r="L528" s="257"/>
      <c r="M528" s="257"/>
      <c r="N528" s="257"/>
      <c r="O528" s="257"/>
      <c r="P528" s="257"/>
      <c r="Q528" s="254"/>
      <c r="R528" s="254"/>
      <c r="S528" s="258"/>
      <c r="T528" s="223"/>
      <c r="U528" s="224"/>
      <c r="V528" s="224"/>
      <c r="W528" s="219"/>
    </row>
    <row r="529" spans="1:23" ht="12.75" customHeight="1" x14ac:dyDescent="0.25">
      <c r="A529" s="219"/>
      <c r="B529" s="141"/>
      <c r="C529" s="141"/>
      <c r="D529" s="141"/>
      <c r="E529" s="447"/>
      <c r="F529" s="448"/>
      <c r="G529" s="448"/>
      <c r="H529" s="448"/>
      <c r="I529" s="257"/>
      <c r="J529" s="257"/>
      <c r="K529" s="257"/>
      <c r="L529" s="257"/>
      <c r="M529" s="257"/>
      <c r="N529" s="257"/>
      <c r="O529" s="257"/>
      <c r="P529" s="257"/>
      <c r="Q529" s="254"/>
      <c r="R529" s="254"/>
      <c r="S529" s="258"/>
      <c r="T529" s="223"/>
      <c r="U529" s="224"/>
      <c r="V529" s="224"/>
      <c r="W529" s="219"/>
    </row>
    <row r="530" spans="1:23" ht="12.75" customHeight="1" x14ac:dyDescent="0.25">
      <c r="A530" s="219"/>
      <c r="B530" s="141"/>
      <c r="C530" s="141"/>
      <c r="D530" s="141"/>
      <c r="E530" s="447"/>
      <c r="F530" s="448"/>
      <c r="G530" s="448"/>
      <c r="H530" s="448"/>
      <c r="I530" s="257"/>
      <c r="J530" s="257"/>
      <c r="K530" s="257"/>
      <c r="L530" s="257"/>
      <c r="M530" s="257"/>
      <c r="N530" s="257"/>
      <c r="O530" s="257"/>
      <c r="P530" s="257"/>
      <c r="Q530" s="254"/>
      <c r="R530" s="254"/>
      <c r="S530" s="258"/>
      <c r="T530" s="223"/>
      <c r="U530" s="224"/>
      <c r="V530" s="224"/>
      <c r="W530" s="219"/>
    </row>
    <row r="531" spans="1:23" ht="12.75" customHeight="1" x14ac:dyDescent="0.25">
      <c r="A531" s="219"/>
      <c r="B531" s="141"/>
      <c r="C531" s="141"/>
      <c r="D531" s="141"/>
      <c r="E531" s="447"/>
      <c r="F531" s="448"/>
      <c r="G531" s="448"/>
      <c r="H531" s="448"/>
      <c r="I531" s="257"/>
      <c r="J531" s="257"/>
      <c r="K531" s="257"/>
      <c r="L531" s="257"/>
      <c r="M531" s="257"/>
      <c r="N531" s="257"/>
      <c r="O531" s="257"/>
      <c r="P531" s="257"/>
      <c r="Q531" s="254"/>
      <c r="R531" s="254"/>
      <c r="S531" s="258"/>
      <c r="T531" s="223"/>
      <c r="U531" s="224"/>
      <c r="V531" s="224"/>
      <c r="W531" s="219"/>
    </row>
    <row r="532" spans="1:23" ht="12.75" customHeight="1" x14ac:dyDescent="0.25">
      <c r="A532" s="219"/>
      <c r="B532" s="141"/>
      <c r="C532" s="141"/>
      <c r="D532" s="141"/>
      <c r="E532" s="447"/>
      <c r="F532" s="448"/>
      <c r="G532" s="448"/>
      <c r="H532" s="448"/>
      <c r="I532" s="257"/>
      <c r="J532" s="257"/>
      <c r="K532" s="257"/>
      <c r="L532" s="257"/>
      <c r="M532" s="257"/>
      <c r="N532" s="257"/>
      <c r="O532" s="257"/>
      <c r="P532" s="257"/>
      <c r="Q532" s="254"/>
      <c r="R532" s="254"/>
      <c r="S532" s="258"/>
      <c r="T532" s="223"/>
      <c r="U532" s="224"/>
      <c r="V532" s="224"/>
      <c r="W532" s="219"/>
    </row>
    <row r="533" spans="1:23" ht="12.75" customHeight="1" x14ac:dyDescent="0.25">
      <c r="A533" s="219"/>
      <c r="B533" s="141"/>
      <c r="C533" s="141"/>
      <c r="D533" s="141"/>
      <c r="E533" s="447"/>
      <c r="F533" s="448"/>
      <c r="G533" s="448"/>
      <c r="H533" s="448"/>
      <c r="I533" s="257"/>
      <c r="J533" s="257"/>
      <c r="K533" s="257"/>
      <c r="L533" s="257"/>
      <c r="M533" s="257"/>
      <c r="N533" s="257"/>
      <c r="O533" s="257"/>
      <c r="P533" s="257"/>
      <c r="Q533" s="254"/>
      <c r="R533" s="254"/>
      <c r="S533" s="258"/>
      <c r="T533" s="223"/>
      <c r="U533" s="224"/>
      <c r="V533" s="224"/>
      <c r="W533" s="219"/>
    </row>
    <row r="534" spans="1:23" ht="12.75" customHeight="1" x14ac:dyDescent="0.25">
      <c r="A534" s="219"/>
      <c r="B534" s="141"/>
      <c r="C534" s="141"/>
      <c r="D534" s="141"/>
      <c r="E534" s="447"/>
      <c r="F534" s="448"/>
      <c r="G534" s="448"/>
      <c r="H534" s="448"/>
      <c r="I534" s="257"/>
      <c r="J534" s="257"/>
      <c r="K534" s="257"/>
      <c r="L534" s="257"/>
      <c r="M534" s="257"/>
      <c r="N534" s="257"/>
      <c r="O534" s="257"/>
      <c r="P534" s="257"/>
      <c r="Q534" s="254"/>
      <c r="R534" s="254"/>
      <c r="S534" s="258"/>
      <c r="T534" s="223"/>
      <c r="U534" s="224"/>
      <c r="V534" s="224"/>
      <c r="W534" s="219"/>
    </row>
    <row r="535" spans="1:23" ht="12.75" customHeight="1" x14ac:dyDescent="0.25">
      <c r="A535" s="219"/>
      <c r="B535" s="141"/>
      <c r="C535" s="141"/>
      <c r="D535" s="141"/>
      <c r="E535" s="447"/>
      <c r="F535" s="448"/>
      <c r="G535" s="448"/>
      <c r="H535" s="448"/>
      <c r="I535" s="257"/>
      <c r="J535" s="257"/>
      <c r="K535" s="257"/>
      <c r="L535" s="257"/>
      <c r="M535" s="257"/>
      <c r="N535" s="257"/>
      <c r="O535" s="257"/>
      <c r="P535" s="257"/>
      <c r="Q535" s="254"/>
      <c r="R535" s="254"/>
      <c r="S535" s="258"/>
      <c r="T535" s="223"/>
      <c r="U535" s="224"/>
      <c r="V535" s="224"/>
      <c r="W535" s="219"/>
    </row>
    <row r="536" spans="1:23" ht="12.75" customHeight="1" x14ac:dyDescent="0.25">
      <c r="A536" s="219"/>
      <c r="B536" s="141"/>
      <c r="C536" s="141"/>
      <c r="D536" s="141"/>
      <c r="E536" s="447"/>
      <c r="F536" s="448"/>
      <c r="G536" s="448"/>
      <c r="H536" s="448"/>
      <c r="I536" s="257"/>
      <c r="J536" s="257"/>
      <c r="K536" s="257"/>
      <c r="L536" s="257"/>
      <c r="M536" s="257"/>
      <c r="N536" s="257"/>
      <c r="O536" s="257"/>
      <c r="P536" s="257"/>
      <c r="Q536" s="254"/>
      <c r="R536" s="254"/>
      <c r="S536" s="258"/>
      <c r="T536" s="223"/>
      <c r="U536" s="224"/>
      <c r="V536" s="224"/>
      <c r="W536" s="219"/>
    </row>
    <row r="537" spans="1:23" ht="12.75" customHeight="1" x14ac:dyDescent="0.25">
      <c r="A537" s="219"/>
      <c r="B537" s="141"/>
      <c r="C537" s="141"/>
      <c r="D537" s="141"/>
      <c r="E537" s="447"/>
      <c r="F537" s="448"/>
      <c r="G537" s="448"/>
      <c r="H537" s="448"/>
      <c r="I537" s="257"/>
      <c r="J537" s="257"/>
      <c r="K537" s="257"/>
      <c r="L537" s="257"/>
      <c r="M537" s="257"/>
      <c r="N537" s="257"/>
      <c r="O537" s="257"/>
      <c r="P537" s="257"/>
      <c r="Q537" s="254"/>
      <c r="R537" s="254"/>
      <c r="S537" s="258"/>
      <c r="T537" s="223"/>
      <c r="U537" s="224"/>
      <c r="V537" s="224"/>
      <c r="W537" s="219"/>
    </row>
    <row r="538" spans="1:23" ht="12.75" customHeight="1" x14ac:dyDescent="0.25">
      <c r="A538" s="219"/>
      <c r="B538" s="141"/>
      <c r="C538" s="141"/>
      <c r="D538" s="141"/>
      <c r="E538" s="447"/>
      <c r="F538" s="448"/>
      <c r="G538" s="448"/>
      <c r="H538" s="448"/>
      <c r="I538" s="257"/>
      <c r="J538" s="257"/>
      <c r="K538" s="257"/>
      <c r="L538" s="257"/>
      <c r="M538" s="257"/>
      <c r="N538" s="257"/>
      <c r="O538" s="257"/>
      <c r="P538" s="257"/>
      <c r="Q538" s="254"/>
      <c r="R538" s="254"/>
      <c r="S538" s="258"/>
      <c r="T538" s="223"/>
      <c r="U538" s="224"/>
      <c r="V538" s="224"/>
      <c r="W538" s="219"/>
    </row>
    <row r="539" spans="1:23" ht="12.75" customHeight="1" x14ac:dyDescent="0.25">
      <c r="A539" s="219"/>
      <c r="B539" s="141"/>
      <c r="C539" s="141"/>
      <c r="D539" s="141"/>
      <c r="E539" s="447"/>
      <c r="F539" s="448"/>
      <c r="G539" s="448"/>
      <c r="H539" s="448"/>
      <c r="I539" s="257"/>
      <c r="J539" s="257"/>
      <c r="K539" s="257"/>
      <c r="L539" s="257"/>
      <c r="M539" s="257"/>
      <c r="N539" s="257"/>
      <c r="O539" s="257"/>
      <c r="P539" s="257"/>
      <c r="Q539" s="254"/>
      <c r="R539" s="254"/>
      <c r="S539" s="258"/>
      <c r="T539" s="223"/>
      <c r="U539" s="224"/>
      <c r="V539" s="224"/>
      <c r="W539" s="219"/>
    </row>
    <row r="540" spans="1:23" ht="12.75" customHeight="1" x14ac:dyDescent="0.25">
      <c r="A540" s="219"/>
      <c r="B540" s="141"/>
      <c r="C540" s="141"/>
      <c r="D540" s="141"/>
      <c r="E540" s="447"/>
      <c r="F540" s="448"/>
      <c r="G540" s="448"/>
      <c r="H540" s="448"/>
      <c r="I540" s="257"/>
      <c r="J540" s="257"/>
      <c r="K540" s="257"/>
      <c r="L540" s="257"/>
      <c r="M540" s="257"/>
      <c r="N540" s="257"/>
      <c r="O540" s="257"/>
      <c r="P540" s="257"/>
      <c r="Q540" s="254"/>
      <c r="R540" s="254"/>
      <c r="S540" s="258"/>
      <c r="T540" s="223"/>
      <c r="U540" s="224"/>
      <c r="V540" s="224"/>
      <c r="W540" s="219"/>
    </row>
    <row r="541" spans="1:23" ht="12.75" customHeight="1" x14ac:dyDescent="0.25">
      <c r="A541" s="219"/>
      <c r="B541" s="141"/>
      <c r="C541" s="141"/>
      <c r="D541" s="141"/>
      <c r="E541" s="447"/>
      <c r="F541" s="448"/>
      <c r="G541" s="448"/>
      <c r="H541" s="448"/>
      <c r="I541" s="257"/>
      <c r="J541" s="257"/>
      <c r="K541" s="257"/>
      <c r="L541" s="257"/>
      <c r="M541" s="257"/>
      <c r="N541" s="257"/>
      <c r="O541" s="257"/>
      <c r="P541" s="257"/>
      <c r="Q541" s="254"/>
      <c r="R541" s="254"/>
      <c r="S541" s="258"/>
      <c r="T541" s="223"/>
      <c r="U541" s="224"/>
      <c r="V541" s="224"/>
      <c r="W541" s="219"/>
    </row>
    <row r="542" spans="1:23" ht="12.75" customHeight="1" x14ac:dyDescent="0.25">
      <c r="A542" s="219"/>
      <c r="B542" s="141"/>
      <c r="C542" s="141"/>
      <c r="D542" s="141"/>
      <c r="E542" s="447"/>
      <c r="F542" s="448"/>
      <c r="G542" s="448"/>
      <c r="H542" s="448"/>
      <c r="I542" s="257"/>
      <c r="J542" s="257"/>
      <c r="K542" s="257"/>
      <c r="L542" s="257"/>
      <c r="M542" s="257"/>
      <c r="N542" s="257"/>
      <c r="O542" s="257"/>
      <c r="P542" s="257"/>
      <c r="Q542" s="254"/>
      <c r="R542" s="254"/>
      <c r="S542" s="258"/>
      <c r="T542" s="223"/>
      <c r="U542" s="224"/>
      <c r="V542" s="224"/>
      <c r="W542" s="219"/>
    </row>
    <row r="543" spans="1:23" ht="12.75" customHeight="1" x14ac:dyDescent="0.25">
      <c r="A543" s="219"/>
      <c r="B543" s="141"/>
      <c r="C543" s="141"/>
      <c r="D543" s="141"/>
      <c r="E543" s="447"/>
      <c r="F543" s="448"/>
      <c r="G543" s="448"/>
      <c r="H543" s="448"/>
      <c r="I543" s="257"/>
      <c r="J543" s="257"/>
      <c r="K543" s="257"/>
      <c r="L543" s="257"/>
      <c r="M543" s="257"/>
      <c r="N543" s="257"/>
      <c r="O543" s="257"/>
      <c r="P543" s="257"/>
      <c r="Q543" s="254"/>
      <c r="R543" s="254"/>
      <c r="S543" s="258"/>
      <c r="T543" s="223"/>
      <c r="U543" s="224"/>
      <c r="V543" s="224"/>
      <c r="W543" s="219"/>
    </row>
    <row r="544" spans="1:23" ht="12.75" customHeight="1" x14ac:dyDescent="0.25">
      <c r="A544" s="219"/>
      <c r="B544" s="141"/>
      <c r="C544" s="141"/>
      <c r="D544" s="141"/>
      <c r="E544" s="447"/>
      <c r="F544" s="448"/>
      <c r="G544" s="448"/>
      <c r="H544" s="448"/>
      <c r="I544" s="257"/>
      <c r="J544" s="257"/>
      <c r="K544" s="257"/>
      <c r="L544" s="257"/>
      <c r="M544" s="257"/>
      <c r="N544" s="257"/>
      <c r="O544" s="257"/>
      <c r="P544" s="257"/>
      <c r="Q544" s="254"/>
      <c r="R544" s="254"/>
      <c r="S544" s="258"/>
      <c r="T544" s="223"/>
      <c r="U544" s="224"/>
      <c r="V544" s="224"/>
      <c r="W544" s="219"/>
    </row>
    <row r="545" spans="1:23" ht="12.75" customHeight="1" x14ac:dyDescent="0.25">
      <c r="A545" s="219"/>
      <c r="B545" s="141"/>
      <c r="C545" s="141"/>
      <c r="D545" s="141"/>
      <c r="E545" s="447"/>
      <c r="F545" s="448"/>
      <c r="G545" s="448"/>
      <c r="H545" s="448"/>
      <c r="I545" s="257"/>
      <c r="J545" s="257"/>
      <c r="K545" s="257"/>
      <c r="L545" s="257"/>
      <c r="M545" s="257"/>
      <c r="N545" s="257"/>
      <c r="O545" s="257"/>
      <c r="P545" s="257"/>
      <c r="Q545" s="254"/>
      <c r="R545" s="254"/>
      <c r="S545" s="258"/>
      <c r="T545" s="223"/>
      <c r="U545" s="224"/>
      <c r="V545" s="224"/>
      <c r="W545" s="219"/>
    </row>
    <row r="546" spans="1:23" ht="12.75" customHeight="1" x14ac:dyDescent="0.25">
      <c r="A546" s="219"/>
      <c r="B546" s="141"/>
      <c r="C546" s="141"/>
      <c r="D546" s="141"/>
      <c r="E546" s="447"/>
      <c r="F546" s="448"/>
      <c r="G546" s="448"/>
      <c r="H546" s="448"/>
      <c r="I546" s="257"/>
      <c r="J546" s="257"/>
      <c r="K546" s="257"/>
      <c r="L546" s="257"/>
      <c r="M546" s="257"/>
      <c r="N546" s="257"/>
      <c r="O546" s="257"/>
      <c r="P546" s="257"/>
      <c r="Q546" s="254"/>
      <c r="R546" s="254"/>
      <c r="S546" s="258"/>
      <c r="T546" s="223"/>
      <c r="U546" s="224"/>
      <c r="V546" s="224"/>
      <c r="W546" s="219"/>
    </row>
    <row r="547" spans="1:23" ht="12.75" customHeight="1" x14ac:dyDescent="0.25">
      <c r="A547" s="219"/>
      <c r="B547" s="141"/>
      <c r="C547" s="141"/>
      <c r="D547" s="141"/>
      <c r="E547" s="447"/>
      <c r="F547" s="448"/>
      <c r="G547" s="448"/>
      <c r="H547" s="448"/>
      <c r="I547" s="257"/>
      <c r="J547" s="257"/>
      <c r="K547" s="257"/>
      <c r="L547" s="257"/>
      <c r="M547" s="257"/>
      <c r="N547" s="257"/>
      <c r="O547" s="257"/>
      <c r="P547" s="257"/>
      <c r="Q547" s="254"/>
      <c r="R547" s="254"/>
      <c r="S547" s="258"/>
      <c r="T547" s="223"/>
      <c r="U547" s="224"/>
      <c r="V547" s="224"/>
      <c r="W547" s="219"/>
    </row>
    <row r="548" spans="1:23" ht="12.75" customHeight="1" x14ac:dyDescent="0.25">
      <c r="A548" s="219"/>
      <c r="B548" s="141"/>
      <c r="C548" s="141"/>
      <c r="D548" s="141"/>
      <c r="E548" s="447"/>
      <c r="F548" s="448"/>
      <c r="G548" s="448"/>
      <c r="H548" s="448"/>
      <c r="I548" s="257"/>
      <c r="J548" s="257"/>
      <c r="K548" s="257"/>
      <c r="L548" s="257"/>
      <c r="M548" s="257"/>
      <c r="N548" s="257"/>
      <c r="O548" s="257"/>
      <c r="P548" s="257"/>
      <c r="Q548" s="254"/>
      <c r="R548" s="254"/>
      <c r="S548" s="258"/>
      <c r="T548" s="223"/>
      <c r="U548" s="224"/>
      <c r="V548" s="224"/>
      <c r="W548" s="219"/>
    </row>
    <row r="549" spans="1:23" ht="12.75" customHeight="1" x14ac:dyDescent="0.25">
      <c r="A549" s="219"/>
      <c r="B549" s="141"/>
      <c r="C549" s="141"/>
      <c r="D549" s="141"/>
      <c r="E549" s="447"/>
      <c r="F549" s="448"/>
      <c r="G549" s="448"/>
      <c r="H549" s="448"/>
      <c r="I549" s="257"/>
      <c r="J549" s="257"/>
      <c r="K549" s="257"/>
      <c r="L549" s="257"/>
      <c r="M549" s="257"/>
      <c r="N549" s="257"/>
      <c r="O549" s="257"/>
      <c r="P549" s="257"/>
      <c r="Q549" s="254"/>
      <c r="R549" s="254"/>
      <c r="S549" s="258"/>
      <c r="T549" s="223"/>
      <c r="U549" s="224"/>
      <c r="V549" s="224"/>
      <c r="W549" s="219"/>
    </row>
    <row r="550" spans="1:23" ht="12.75" customHeight="1" x14ac:dyDescent="0.25">
      <c r="A550" s="219"/>
      <c r="B550" s="141"/>
      <c r="C550" s="141"/>
      <c r="D550" s="141"/>
      <c r="E550" s="447"/>
      <c r="F550" s="448"/>
      <c r="G550" s="448"/>
      <c r="H550" s="448"/>
      <c r="I550" s="257"/>
      <c r="J550" s="257"/>
      <c r="K550" s="257"/>
      <c r="L550" s="257"/>
      <c r="M550" s="257"/>
      <c r="N550" s="257"/>
      <c r="O550" s="257"/>
      <c r="P550" s="257"/>
      <c r="Q550" s="254"/>
      <c r="R550" s="254"/>
      <c r="S550" s="258"/>
      <c r="T550" s="223"/>
      <c r="U550" s="224"/>
      <c r="V550" s="224"/>
      <c r="W550" s="219"/>
    </row>
    <row r="551" spans="1:23" ht="12.75" customHeight="1" x14ac:dyDescent="0.25">
      <c r="A551" s="219"/>
      <c r="B551" s="141"/>
      <c r="C551" s="141"/>
      <c r="D551" s="141"/>
      <c r="E551" s="447"/>
      <c r="F551" s="448"/>
      <c r="G551" s="448"/>
      <c r="H551" s="448"/>
      <c r="I551" s="257"/>
      <c r="J551" s="257"/>
      <c r="K551" s="257"/>
      <c r="L551" s="257"/>
      <c r="M551" s="257"/>
      <c r="N551" s="257"/>
      <c r="O551" s="257"/>
      <c r="P551" s="257"/>
      <c r="Q551" s="254"/>
      <c r="R551" s="254"/>
      <c r="S551" s="258"/>
      <c r="T551" s="223"/>
      <c r="U551" s="224"/>
      <c r="V551" s="224"/>
      <c r="W551" s="219"/>
    </row>
    <row r="552" spans="1:23" ht="12.75" customHeight="1" x14ac:dyDescent="0.25">
      <c r="A552" s="219"/>
      <c r="B552" s="141"/>
      <c r="C552" s="141"/>
      <c r="D552" s="141"/>
      <c r="E552" s="447"/>
      <c r="F552" s="448"/>
      <c r="G552" s="448"/>
      <c r="H552" s="448"/>
      <c r="I552" s="257"/>
      <c r="J552" s="257"/>
      <c r="K552" s="257"/>
      <c r="L552" s="257"/>
      <c r="M552" s="257"/>
      <c r="N552" s="257"/>
      <c r="O552" s="257"/>
      <c r="P552" s="257"/>
      <c r="Q552" s="254"/>
      <c r="R552" s="254"/>
      <c r="S552" s="258"/>
      <c r="T552" s="223"/>
      <c r="U552" s="224"/>
      <c r="V552" s="224"/>
      <c r="W552" s="219"/>
    </row>
    <row r="553" spans="1:23" ht="12.75" customHeight="1" x14ac:dyDescent="0.25">
      <c r="A553" s="219"/>
      <c r="B553" s="141"/>
      <c r="C553" s="141"/>
      <c r="D553" s="141"/>
      <c r="E553" s="447"/>
      <c r="F553" s="448"/>
      <c r="G553" s="448"/>
      <c r="H553" s="448"/>
      <c r="I553" s="257"/>
      <c r="J553" s="257"/>
      <c r="K553" s="257"/>
      <c r="L553" s="257"/>
      <c r="M553" s="257"/>
      <c r="N553" s="257"/>
      <c r="O553" s="257"/>
      <c r="P553" s="257"/>
      <c r="Q553" s="254"/>
      <c r="R553" s="254"/>
      <c r="S553" s="258"/>
      <c r="T553" s="223"/>
      <c r="U553" s="224"/>
      <c r="V553" s="224"/>
      <c r="W553" s="219"/>
    </row>
    <row r="554" spans="1:23" ht="12.75" customHeight="1" x14ac:dyDescent="0.25">
      <c r="A554" s="219"/>
      <c r="B554" s="141"/>
      <c r="C554" s="141"/>
      <c r="D554" s="141"/>
      <c r="E554" s="447"/>
      <c r="F554" s="448"/>
      <c r="G554" s="448"/>
      <c r="H554" s="448"/>
      <c r="I554" s="257"/>
      <c r="J554" s="257"/>
      <c r="K554" s="257"/>
      <c r="L554" s="257"/>
      <c r="M554" s="257"/>
      <c r="N554" s="257"/>
      <c r="O554" s="257"/>
      <c r="P554" s="257"/>
      <c r="Q554" s="254"/>
      <c r="R554" s="254"/>
      <c r="S554" s="258"/>
      <c r="T554" s="223"/>
      <c r="U554" s="224"/>
      <c r="V554" s="224"/>
      <c r="W554" s="219"/>
    </row>
    <row r="555" spans="1:23" ht="12.75" customHeight="1" x14ac:dyDescent="0.25">
      <c r="A555" s="219"/>
      <c r="B555" s="141"/>
      <c r="C555" s="141"/>
      <c r="D555" s="141"/>
      <c r="E555" s="447"/>
      <c r="F555" s="448"/>
      <c r="G555" s="448"/>
      <c r="H555" s="448"/>
      <c r="I555" s="257"/>
      <c r="J555" s="257"/>
      <c r="K555" s="257"/>
      <c r="L555" s="257"/>
      <c r="M555" s="257"/>
      <c r="N555" s="257"/>
      <c r="O555" s="257"/>
      <c r="P555" s="257"/>
      <c r="Q555" s="254"/>
      <c r="R555" s="254"/>
      <c r="S555" s="258"/>
      <c r="T555" s="223"/>
      <c r="U555" s="224"/>
      <c r="V555" s="224"/>
      <c r="W555" s="219"/>
    </row>
    <row r="556" spans="1:23" ht="12.75" customHeight="1" x14ac:dyDescent="0.25">
      <c r="A556" s="219"/>
      <c r="B556" s="141"/>
      <c r="C556" s="141"/>
      <c r="D556" s="141"/>
      <c r="E556" s="447"/>
      <c r="F556" s="448"/>
      <c r="G556" s="448"/>
      <c r="H556" s="448"/>
      <c r="I556" s="257"/>
      <c r="J556" s="257"/>
      <c r="K556" s="257"/>
      <c r="L556" s="257"/>
      <c r="M556" s="257"/>
      <c r="N556" s="257"/>
      <c r="O556" s="257"/>
      <c r="P556" s="257"/>
      <c r="Q556" s="254"/>
      <c r="R556" s="254"/>
      <c r="S556" s="258"/>
      <c r="T556" s="223"/>
      <c r="U556" s="224"/>
      <c r="V556" s="224"/>
      <c r="W556" s="219"/>
    </row>
    <row r="557" spans="1:23" ht="12.75" customHeight="1" x14ac:dyDescent="0.25">
      <c r="A557" s="219"/>
      <c r="B557" s="141"/>
      <c r="C557" s="141"/>
      <c r="D557" s="141"/>
      <c r="E557" s="447"/>
      <c r="F557" s="448"/>
      <c r="G557" s="448"/>
      <c r="H557" s="448"/>
      <c r="I557" s="257"/>
      <c r="J557" s="257"/>
      <c r="K557" s="257"/>
      <c r="L557" s="257"/>
      <c r="M557" s="257"/>
      <c r="N557" s="257"/>
      <c r="O557" s="257"/>
      <c r="P557" s="257"/>
      <c r="Q557" s="254"/>
      <c r="R557" s="254"/>
      <c r="S557" s="258"/>
      <c r="T557" s="223"/>
      <c r="U557" s="224"/>
      <c r="V557" s="224"/>
      <c r="W557" s="219"/>
    </row>
    <row r="558" spans="1:23" ht="12.75" customHeight="1" x14ac:dyDescent="0.25">
      <c r="A558" s="219"/>
      <c r="B558" s="141"/>
      <c r="C558" s="141"/>
      <c r="D558" s="141"/>
      <c r="E558" s="447"/>
      <c r="F558" s="448"/>
      <c r="G558" s="448"/>
      <c r="H558" s="448"/>
      <c r="I558" s="257"/>
      <c r="J558" s="257"/>
      <c r="K558" s="257"/>
      <c r="L558" s="257"/>
      <c r="M558" s="257"/>
      <c r="N558" s="257"/>
      <c r="O558" s="257"/>
      <c r="P558" s="257"/>
      <c r="Q558" s="254"/>
      <c r="R558" s="254"/>
      <c r="S558" s="258"/>
      <c r="T558" s="223"/>
      <c r="U558" s="224"/>
      <c r="V558" s="224"/>
      <c r="W558" s="219"/>
    </row>
    <row r="559" spans="1:23" ht="12.75" customHeight="1" x14ac:dyDescent="0.25">
      <c r="A559" s="219"/>
      <c r="B559" s="141"/>
      <c r="C559" s="141"/>
      <c r="D559" s="141"/>
      <c r="E559" s="447"/>
      <c r="F559" s="448"/>
      <c r="G559" s="448"/>
      <c r="H559" s="448"/>
      <c r="I559" s="257"/>
      <c r="J559" s="257"/>
      <c r="K559" s="257"/>
      <c r="L559" s="257"/>
      <c r="M559" s="257"/>
      <c r="N559" s="257"/>
      <c r="O559" s="257"/>
      <c r="P559" s="257"/>
      <c r="Q559" s="254"/>
      <c r="R559" s="254"/>
      <c r="S559" s="258"/>
      <c r="T559" s="223"/>
      <c r="U559" s="224"/>
      <c r="V559" s="224"/>
      <c r="W559" s="219"/>
    </row>
    <row r="560" spans="1:23" ht="12.75" customHeight="1" x14ac:dyDescent="0.25">
      <c r="A560" s="219"/>
      <c r="B560" s="141"/>
      <c r="C560" s="141"/>
      <c r="D560" s="141"/>
      <c r="E560" s="447"/>
      <c r="F560" s="448"/>
      <c r="G560" s="448"/>
      <c r="H560" s="448"/>
      <c r="I560" s="257"/>
      <c r="J560" s="257"/>
      <c r="K560" s="257"/>
      <c r="L560" s="257"/>
      <c r="M560" s="257"/>
      <c r="N560" s="257"/>
      <c r="O560" s="257"/>
      <c r="P560" s="257"/>
      <c r="Q560" s="254"/>
      <c r="R560" s="254"/>
      <c r="S560" s="258"/>
      <c r="T560" s="223"/>
      <c r="U560" s="224"/>
      <c r="V560" s="224"/>
      <c r="W560" s="219"/>
    </row>
    <row r="561" spans="1:23" ht="12.75" customHeight="1" x14ac:dyDescent="0.25">
      <c r="A561" s="219"/>
      <c r="B561" s="141"/>
      <c r="C561" s="141"/>
      <c r="D561" s="141"/>
      <c r="E561" s="447"/>
      <c r="F561" s="448"/>
      <c r="G561" s="448"/>
      <c r="H561" s="448"/>
      <c r="I561" s="257"/>
      <c r="J561" s="257"/>
      <c r="K561" s="257"/>
      <c r="L561" s="257"/>
      <c r="M561" s="257"/>
      <c r="N561" s="257"/>
      <c r="O561" s="257"/>
      <c r="P561" s="257"/>
      <c r="Q561" s="254"/>
      <c r="R561" s="254"/>
      <c r="S561" s="258"/>
      <c r="T561" s="223"/>
      <c r="U561" s="224"/>
      <c r="V561" s="224"/>
      <c r="W561" s="219"/>
    </row>
    <row r="562" spans="1:23" ht="12.75" customHeight="1" x14ac:dyDescent="0.25">
      <c r="A562" s="219"/>
      <c r="B562" s="141"/>
      <c r="C562" s="141"/>
      <c r="D562" s="141"/>
      <c r="E562" s="447"/>
      <c r="F562" s="448"/>
      <c r="G562" s="448"/>
      <c r="H562" s="448"/>
      <c r="I562" s="257"/>
      <c r="J562" s="257"/>
      <c r="K562" s="257"/>
      <c r="L562" s="257"/>
      <c r="M562" s="257"/>
      <c r="N562" s="257"/>
      <c r="O562" s="257"/>
      <c r="P562" s="257"/>
      <c r="Q562" s="254"/>
      <c r="R562" s="254"/>
      <c r="S562" s="258"/>
      <c r="T562" s="223"/>
      <c r="U562" s="224"/>
      <c r="V562" s="224"/>
      <c r="W562" s="219"/>
    </row>
    <row r="563" spans="1:23" ht="12.75" customHeight="1" x14ac:dyDescent="0.25">
      <c r="A563" s="219"/>
      <c r="B563" s="141"/>
      <c r="C563" s="141"/>
      <c r="D563" s="141"/>
      <c r="E563" s="447"/>
      <c r="F563" s="448"/>
      <c r="G563" s="448"/>
      <c r="H563" s="448"/>
      <c r="I563" s="257"/>
      <c r="J563" s="257"/>
      <c r="K563" s="257"/>
      <c r="L563" s="257"/>
      <c r="M563" s="257"/>
      <c r="N563" s="257"/>
      <c r="O563" s="257"/>
      <c r="P563" s="257"/>
      <c r="Q563" s="254"/>
      <c r="R563" s="254"/>
      <c r="S563" s="258"/>
      <c r="T563" s="223"/>
      <c r="U563" s="224"/>
      <c r="V563" s="224"/>
      <c r="W563" s="219"/>
    </row>
    <row r="564" spans="1:23" ht="12.75" customHeight="1" x14ac:dyDescent="0.25">
      <c r="A564" s="219"/>
      <c r="B564" s="141"/>
      <c r="C564" s="141"/>
      <c r="D564" s="141"/>
      <c r="E564" s="447"/>
      <c r="F564" s="448"/>
      <c r="G564" s="448"/>
      <c r="H564" s="448"/>
      <c r="I564" s="257"/>
      <c r="J564" s="257"/>
      <c r="K564" s="257"/>
      <c r="L564" s="257"/>
      <c r="M564" s="257"/>
      <c r="N564" s="257"/>
      <c r="O564" s="257"/>
      <c r="P564" s="257"/>
      <c r="Q564" s="254"/>
      <c r="R564" s="254"/>
      <c r="S564" s="258"/>
      <c r="T564" s="223"/>
      <c r="U564" s="224"/>
      <c r="V564" s="224"/>
      <c r="W564" s="219"/>
    </row>
    <row r="565" spans="1:23" ht="12.75" customHeight="1" x14ac:dyDescent="0.25">
      <c r="A565" s="219"/>
      <c r="B565" s="141"/>
      <c r="C565" s="141"/>
      <c r="D565" s="141"/>
      <c r="E565" s="447"/>
      <c r="F565" s="448"/>
      <c r="G565" s="448"/>
      <c r="H565" s="448"/>
      <c r="I565" s="257"/>
      <c r="J565" s="257"/>
      <c r="K565" s="257"/>
      <c r="L565" s="257"/>
      <c r="M565" s="257"/>
      <c r="N565" s="257"/>
      <c r="O565" s="257"/>
      <c r="P565" s="257"/>
      <c r="Q565" s="254"/>
      <c r="R565" s="254"/>
      <c r="S565" s="258"/>
      <c r="T565" s="223"/>
      <c r="U565" s="224"/>
      <c r="V565" s="224"/>
      <c r="W565" s="219"/>
    </row>
    <row r="566" spans="1:23" ht="12.75" customHeight="1" x14ac:dyDescent="0.25">
      <c r="A566" s="219"/>
      <c r="B566" s="141"/>
      <c r="C566" s="141"/>
      <c r="D566" s="141"/>
      <c r="E566" s="447"/>
      <c r="F566" s="448"/>
      <c r="G566" s="448"/>
      <c r="H566" s="448"/>
      <c r="I566" s="257"/>
      <c r="J566" s="257"/>
      <c r="K566" s="257"/>
      <c r="L566" s="257"/>
      <c r="M566" s="257"/>
      <c r="N566" s="257"/>
      <c r="O566" s="257"/>
      <c r="P566" s="257"/>
      <c r="Q566" s="254"/>
      <c r="R566" s="254"/>
      <c r="S566" s="258"/>
      <c r="T566" s="223"/>
      <c r="U566" s="224"/>
      <c r="V566" s="224"/>
      <c r="W566" s="219"/>
    </row>
    <row r="567" spans="1:23" ht="12.75" customHeight="1" x14ac:dyDescent="0.25">
      <c r="A567" s="219"/>
      <c r="B567" s="141"/>
      <c r="C567" s="141"/>
      <c r="D567" s="141"/>
      <c r="E567" s="447"/>
      <c r="F567" s="448"/>
      <c r="G567" s="448"/>
      <c r="H567" s="448"/>
      <c r="I567" s="257"/>
      <c r="J567" s="257"/>
      <c r="K567" s="257"/>
      <c r="L567" s="257"/>
      <c r="M567" s="257"/>
      <c r="N567" s="257"/>
      <c r="O567" s="257"/>
      <c r="P567" s="257"/>
      <c r="Q567" s="254"/>
      <c r="R567" s="254"/>
      <c r="S567" s="258"/>
      <c r="T567" s="223"/>
      <c r="U567" s="224"/>
      <c r="V567" s="224"/>
      <c r="W567" s="219"/>
    </row>
    <row r="568" spans="1:23" ht="12.75" customHeight="1" x14ac:dyDescent="0.25">
      <c r="A568" s="219"/>
      <c r="B568" s="141"/>
      <c r="C568" s="141"/>
      <c r="D568" s="141"/>
      <c r="E568" s="447"/>
      <c r="F568" s="448"/>
      <c r="G568" s="448"/>
      <c r="H568" s="448"/>
      <c r="I568" s="257"/>
      <c r="J568" s="257"/>
      <c r="K568" s="257"/>
      <c r="L568" s="257"/>
      <c r="M568" s="257"/>
      <c r="N568" s="257"/>
      <c r="O568" s="257"/>
      <c r="P568" s="257"/>
      <c r="Q568" s="254"/>
      <c r="R568" s="254"/>
      <c r="S568" s="258"/>
      <c r="T568" s="223"/>
      <c r="U568" s="224"/>
      <c r="V568" s="224"/>
      <c r="W568" s="219"/>
    </row>
    <row r="569" spans="1:23" ht="12.75" customHeight="1" x14ac:dyDescent="0.25">
      <c r="A569" s="219"/>
      <c r="B569" s="141"/>
      <c r="C569" s="141"/>
      <c r="D569" s="141"/>
      <c r="E569" s="447"/>
      <c r="F569" s="448"/>
      <c r="G569" s="448"/>
      <c r="H569" s="448"/>
      <c r="I569" s="257"/>
      <c r="J569" s="257"/>
      <c r="K569" s="257"/>
      <c r="L569" s="257"/>
      <c r="M569" s="257"/>
      <c r="N569" s="257"/>
      <c r="O569" s="257"/>
      <c r="P569" s="257"/>
      <c r="Q569" s="254"/>
      <c r="R569" s="254"/>
      <c r="S569" s="258"/>
      <c r="T569" s="223"/>
      <c r="U569" s="224"/>
      <c r="V569" s="224"/>
      <c r="W569" s="219"/>
    </row>
    <row r="570" spans="1:23" ht="12.75" customHeight="1" x14ac:dyDescent="0.25">
      <c r="A570" s="219"/>
      <c r="B570" s="141"/>
      <c r="C570" s="141"/>
      <c r="D570" s="141"/>
      <c r="E570" s="447"/>
      <c r="F570" s="448"/>
      <c r="G570" s="448"/>
      <c r="H570" s="448"/>
      <c r="I570" s="257"/>
      <c r="J570" s="257"/>
      <c r="K570" s="257"/>
      <c r="L570" s="257"/>
      <c r="M570" s="257"/>
      <c r="N570" s="257"/>
      <c r="O570" s="257"/>
      <c r="P570" s="257"/>
      <c r="Q570" s="254"/>
      <c r="R570" s="254"/>
      <c r="S570" s="258"/>
      <c r="T570" s="223"/>
      <c r="U570" s="224"/>
      <c r="V570" s="224"/>
      <c r="W570" s="219"/>
    </row>
    <row r="571" spans="1:23" ht="12.75" customHeight="1" x14ac:dyDescent="0.25">
      <c r="A571" s="219"/>
      <c r="B571" s="141"/>
      <c r="C571" s="141"/>
      <c r="D571" s="141"/>
      <c r="E571" s="447"/>
      <c r="F571" s="448"/>
      <c r="G571" s="448"/>
      <c r="H571" s="448"/>
      <c r="I571" s="257"/>
      <c r="J571" s="257"/>
      <c r="K571" s="257"/>
      <c r="L571" s="257"/>
      <c r="M571" s="257"/>
      <c r="N571" s="257"/>
      <c r="O571" s="257"/>
      <c r="P571" s="257"/>
      <c r="Q571" s="254"/>
      <c r="R571" s="254"/>
      <c r="S571" s="258"/>
      <c r="T571" s="223"/>
      <c r="U571" s="224"/>
      <c r="V571" s="224"/>
      <c r="W571" s="219"/>
    </row>
    <row r="572" spans="1:23" ht="12.75" customHeight="1" x14ac:dyDescent="0.25">
      <c r="A572" s="219"/>
      <c r="B572" s="141"/>
      <c r="C572" s="141"/>
      <c r="D572" s="141"/>
      <c r="E572" s="447"/>
      <c r="F572" s="448"/>
      <c r="G572" s="448"/>
      <c r="H572" s="448"/>
      <c r="I572" s="257"/>
      <c r="J572" s="257"/>
      <c r="K572" s="257"/>
      <c r="L572" s="257"/>
      <c r="M572" s="257"/>
      <c r="N572" s="257"/>
      <c r="O572" s="257"/>
      <c r="P572" s="257"/>
      <c r="Q572" s="254"/>
      <c r="R572" s="254"/>
      <c r="S572" s="258"/>
      <c r="T572" s="223"/>
      <c r="U572" s="224"/>
      <c r="V572" s="224"/>
      <c r="W572" s="219"/>
    </row>
    <row r="573" spans="1:23" ht="12.75" customHeight="1" x14ac:dyDescent="0.25">
      <c r="A573" s="219"/>
      <c r="B573" s="141"/>
      <c r="C573" s="141"/>
      <c r="D573" s="141"/>
      <c r="E573" s="447"/>
      <c r="F573" s="448"/>
      <c r="G573" s="448"/>
      <c r="H573" s="448"/>
      <c r="I573" s="257"/>
      <c r="J573" s="257"/>
      <c r="K573" s="257"/>
      <c r="L573" s="257"/>
      <c r="M573" s="257"/>
      <c r="N573" s="257"/>
      <c r="O573" s="257"/>
      <c r="P573" s="257"/>
      <c r="Q573" s="254"/>
      <c r="R573" s="254"/>
      <c r="S573" s="258"/>
      <c r="T573" s="223"/>
      <c r="U573" s="224"/>
      <c r="V573" s="224"/>
      <c r="W573" s="219"/>
    </row>
    <row r="574" spans="1:23" ht="12.75" customHeight="1" x14ac:dyDescent="0.25">
      <c r="A574" s="219"/>
      <c r="B574" s="141"/>
      <c r="C574" s="141"/>
      <c r="D574" s="141"/>
      <c r="E574" s="447"/>
      <c r="F574" s="448"/>
      <c r="G574" s="448"/>
      <c r="H574" s="448"/>
      <c r="I574" s="257"/>
      <c r="J574" s="257"/>
      <c r="K574" s="257"/>
      <c r="L574" s="257"/>
      <c r="M574" s="257"/>
      <c r="N574" s="257"/>
      <c r="O574" s="257"/>
      <c r="P574" s="257"/>
      <c r="Q574" s="254"/>
      <c r="R574" s="254"/>
      <c r="S574" s="258"/>
      <c r="T574" s="223"/>
      <c r="U574" s="224"/>
      <c r="V574" s="224"/>
      <c r="W574" s="219"/>
    </row>
    <row r="575" spans="1:23" ht="12.75" customHeight="1" x14ac:dyDescent="0.25">
      <c r="A575" s="219"/>
      <c r="B575" s="141"/>
      <c r="C575" s="141"/>
      <c r="D575" s="141"/>
      <c r="E575" s="447"/>
      <c r="F575" s="448"/>
      <c r="G575" s="448"/>
      <c r="H575" s="448"/>
      <c r="I575" s="257"/>
      <c r="J575" s="257"/>
      <c r="K575" s="257"/>
      <c r="L575" s="257"/>
      <c r="M575" s="257"/>
      <c r="N575" s="257"/>
      <c r="O575" s="257"/>
      <c r="P575" s="257"/>
      <c r="Q575" s="254"/>
      <c r="R575" s="254"/>
      <c r="S575" s="258"/>
      <c r="T575" s="223"/>
      <c r="U575" s="224"/>
      <c r="V575" s="224"/>
      <c r="W575" s="219"/>
    </row>
    <row r="576" spans="1:23" ht="12.75" customHeight="1" x14ac:dyDescent="0.25">
      <c r="A576" s="219"/>
      <c r="B576" s="141"/>
      <c r="C576" s="141"/>
      <c r="D576" s="141"/>
      <c r="E576" s="447"/>
      <c r="F576" s="448"/>
      <c r="G576" s="448"/>
      <c r="H576" s="448"/>
      <c r="I576" s="257"/>
      <c r="J576" s="257"/>
      <c r="K576" s="257"/>
      <c r="L576" s="257"/>
      <c r="M576" s="257"/>
      <c r="N576" s="257"/>
      <c r="O576" s="257"/>
      <c r="P576" s="257"/>
      <c r="Q576" s="254"/>
      <c r="R576" s="254"/>
      <c r="S576" s="258"/>
      <c r="T576" s="223"/>
      <c r="U576" s="224"/>
      <c r="V576" s="224"/>
      <c r="W576" s="219"/>
    </row>
    <row r="577" spans="1:23" ht="12.75" customHeight="1" x14ac:dyDescent="0.25">
      <c r="A577" s="219"/>
      <c r="B577" s="141"/>
      <c r="C577" s="141"/>
      <c r="D577" s="141"/>
      <c r="E577" s="447"/>
      <c r="F577" s="448"/>
      <c r="G577" s="448"/>
      <c r="H577" s="448"/>
      <c r="I577" s="257"/>
      <c r="J577" s="257"/>
      <c r="K577" s="257"/>
      <c r="L577" s="257"/>
      <c r="M577" s="257"/>
      <c r="N577" s="257"/>
      <c r="O577" s="257"/>
      <c r="P577" s="257"/>
      <c r="Q577" s="254"/>
      <c r="R577" s="254"/>
      <c r="S577" s="258"/>
      <c r="T577" s="223"/>
      <c r="U577" s="224"/>
      <c r="V577" s="224"/>
      <c r="W577" s="219"/>
    </row>
    <row r="578" spans="1:23" ht="12.75" customHeight="1" x14ac:dyDescent="0.25">
      <c r="A578" s="219"/>
      <c r="B578" s="141"/>
      <c r="C578" s="141"/>
      <c r="D578" s="141"/>
      <c r="E578" s="447"/>
      <c r="F578" s="448"/>
      <c r="G578" s="448"/>
      <c r="H578" s="448"/>
      <c r="I578" s="257"/>
      <c r="J578" s="257"/>
      <c r="K578" s="257"/>
      <c r="L578" s="257"/>
      <c r="M578" s="257"/>
      <c r="N578" s="257"/>
      <c r="O578" s="257"/>
      <c r="P578" s="257"/>
      <c r="Q578" s="254"/>
      <c r="R578" s="254"/>
      <c r="S578" s="258"/>
      <c r="T578" s="223"/>
      <c r="U578" s="224"/>
      <c r="V578" s="224"/>
      <c r="W578" s="219"/>
    </row>
    <row r="579" spans="1:23" ht="12.75" customHeight="1" x14ac:dyDescent="0.25">
      <c r="A579" s="219"/>
      <c r="B579" s="141"/>
      <c r="C579" s="141"/>
      <c r="D579" s="141"/>
      <c r="E579" s="447"/>
      <c r="F579" s="448"/>
      <c r="G579" s="448"/>
      <c r="H579" s="448"/>
      <c r="I579" s="257"/>
      <c r="J579" s="257"/>
      <c r="K579" s="257"/>
      <c r="L579" s="257"/>
      <c r="M579" s="257"/>
      <c r="N579" s="257"/>
      <c r="O579" s="257"/>
      <c r="P579" s="257"/>
      <c r="Q579" s="254"/>
      <c r="R579" s="254"/>
      <c r="S579" s="258"/>
      <c r="T579" s="223"/>
      <c r="U579" s="224"/>
      <c r="V579" s="224"/>
      <c r="W579" s="219"/>
    </row>
    <row r="580" spans="1:23" ht="12.75" customHeight="1" x14ac:dyDescent="0.25">
      <c r="A580" s="219"/>
      <c r="B580" s="141"/>
      <c r="C580" s="141"/>
      <c r="D580" s="141"/>
      <c r="E580" s="447"/>
      <c r="F580" s="448"/>
      <c r="G580" s="448"/>
      <c r="H580" s="448"/>
      <c r="I580" s="257"/>
      <c r="J580" s="257"/>
      <c r="K580" s="257"/>
      <c r="L580" s="257"/>
      <c r="M580" s="257"/>
      <c r="N580" s="257"/>
      <c r="O580" s="257"/>
      <c r="P580" s="257"/>
      <c r="Q580" s="254"/>
      <c r="R580" s="254"/>
      <c r="S580" s="258"/>
      <c r="T580" s="223"/>
      <c r="U580" s="224"/>
      <c r="V580" s="224"/>
      <c r="W580" s="219"/>
    </row>
    <row r="581" spans="1:23" ht="12.75" customHeight="1" x14ac:dyDescent="0.25">
      <c r="A581" s="219"/>
      <c r="B581" s="141"/>
      <c r="C581" s="141"/>
      <c r="D581" s="141"/>
      <c r="E581" s="447"/>
      <c r="F581" s="448"/>
      <c r="G581" s="448"/>
      <c r="H581" s="448"/>
      <c r="I581" s="257"/>
      <c r="J581" s="257"/>
      <c r="K581" s="257"/>
      <c r="L581" s="257"/>
      <c r="M581" s="257"/>
      <c r="N581" s="257"/>
      <c r="O581" s="257"/>
      <c r="P581" s="257"/>
      <c r="Q581" s="254"/>
      <c r="R581" s="254"/>
      <c r="S581" s="258"/>
      <c r="T581" s="223"/>
      <c r="U581" s="224"/>
      <c r="V581" s="224"/>
      <c r="W581" s="219"/>
    </row>
    <row r="582" spans="1:23" ht="12.75" customHeight="1" x14ac:dyDescent="0.25">
      <c r="A582" s="219"/>
      <c r="B582" s="141"/>
      <c r="C582" s="141"/>
      <c r="D582" s="141"/>
      <c r="E582" s="447"/>
      <c r="F582" s="448"/>
      <c r="G582" s="448"/>
      <c r="H582" s="448"/>
      <c r="I582" s="257"/>
      <c r="J582" s="257"/>
      <c r="K582" s="257"/>
      <c r="L582" s="257"/>
      <c r="M582" s="257"/>
      <c r="N582" s="257"/>
      <c r="O582" s="257"/>
      <c r="P582" s="257"/>
      <c r="Q582" s="254"/>
      <c r="R582" s="254"/>
      <c r="S582" s="258"/>
      <c r="T582" s="223"/>
      <c r="U582" s="224"/>
      <c r="V582" s="224"/>
      <c r="W582" s="219"/>
    </row>
    <row r="583" spans="1:23" ht="12.75" customHeight="1" x14ac:dyDescent="0.25">
      <c r="A583" s="219"/>
      <c r="B583" s="141"/>
      <c r="C583" s="141"/>
      <c r="D583" s="141"/>
      <c r="E583" s="447"/>
      <c r="F583" s="448"/>
      <c r="G583" s="448"/>
      <c r="H583" s="448"/>
      <c r="I583" s="257"/>
      <c r="J583" s="257"/>
      <c r="K583" s="257"/>
      <c r="L583" s="257"/>
      <c r="M583" s="257"/>
      <c r="N583" s="257"/>
      <c r="O583" s="257"/>
      <c r="P583" s="257"/>
      <c r="Q583" s="254"/>
      <c r="R583" s="254"/>
      <c r="S583" s="258"/>
      <c r="T583" s="223"/>
      <c r="U583" s="224"/>
      <c r="V583" s="224"/>
      <c r="W583" s="219"/>
    </row>
    <row r="584" spans="1:23" ht="12.75" customHeight="1" x14ac:dyDescent="0.25">
      <c r="A584" s="219"/>
      <c r="B584" s="141"/>
      <c r="C584" s="141"/>
      <c r="D584" s="141"/>
      <c r="E584" s="447"/>
      <c r="F584" s="448"/>
      <c r="G584" s="448"/>
      <c r="H584" s="448"/>
      <c r="I584" s="257"/>
      <c r="J584" s="257"/>
      <c r="K584" s="257"/>
      <c r="L584" s="257"/>
      <c r="M584" s="257"/>
      <c r="N584" s="257"/>
      <c r="O584" s="257"/>
      <c r="P584" s="257"/>
      <c r="Q584" s="254"/>
      <c r="R584" s="254"/>
      <c r="S584" s="258"/>
      <c r="T584" s="223"/>
      <c r="U584" s="224"/>
      <c r="V584" s="224"/>
      <c r="W584" s="219"/>
    </row>
    <row r="585" spans="1:23" ht="12.75" customHeight="1" x14ac:dyDescent="0.25">
      <c r="A585" s="219"/>
      <c r="B585" s="141"/>
      <c r="C585" s="141"/>
      <c r="D585" s="141"/>
      <c r="E585" s="447"/>
      <c r="F585" s="448"/>
      <c r="G585" s="448"/>
      <c r="H585" s="448"/>
      <c r="I585" s="257"/>
      <c r="J585" s="257"/>
      <c r="K585" s="257"/>
      <c r="L585" s="257"/>
      <c r="M585" s="257"/>
      <c r="N585" s="257"/>
      <c r="O585" s="257"/>
      <c r="P585" s="257"/>
      <c r="Q585" s="254"/>
      <c r="R585" s="254"/>
      <c r="S585" s="258"/>
      <c r="T585" s="223"/>
      <c r="U585" s="224"/>
      <c r="V585" s="224"/>
      <c r="W585" s="219"/>
    </row>
    <row r="586" spans="1:23" ht="12.75" customHeight="1" x14ac:dyDescent="0.25">
      <c r="A586" s="219"/>
      <c r="B586" s="141"/>
      <c r="C586" s="141"/>
      <c r="D586" s="141"/>
      <c r="E586" s="447"/>
      <c r="F586" s="448"/>
      <c r="G586" s="448"/>
      <c r="H586" s="448"/>
      <c r="I586" s="257"/>
      <c r="J586" s="257"/>
      <c r="K586" s="257"/>
      <c r="L586" s="257"/>
      <c r="M586" s="257"/>
      <c r="N586" s="257"/>
      <c r="O586" s="257"/>
      <c r="P586" s="257"/>
      <c r="Q586" s="254"/>
      <c r="R586" s="254"/>
      <c r="S586" s="258"/>
      <c r="T586" s="223"/>
      <c r="U586" s="224"/>
      <c r="V586" s="224"/>
      <c r="W586" s="219"/>
    </row>
    <row r="587" spans="1:23" ht="12.75" customHeight="1" x14ac:dyDescent="0.25">
      <c r="A587" s="219"/>
      <c r="B587" s="141"/>
      <c r="C587" s="141"/>
      <c r="D587" s="141"/>
      <c r="E587" s="447"/>
      <c r="F587" s="448"/>
      <c r="G587" s="448"/>
      <c r="H587" s="448"/>
      <c r="I587" s="257"/>
      <c r="J587" s="257"/>
      <c r="K587" s="257"/>
      <c r="L587" s="257"/>
      <c r="M587" s="257"/>
      <c r="N587" s="257"/>
      <c r="O587" s="257"/>
      <c r="P587" s="257"/>
      <c r="Q587" s="254"/>
      <c r="R587" s="254"/>
      <c r="S587" s="258"/>
      <c r="T587" s="223"/>
      <c r="U587" s="224"/>
      <c r="V587" s="224"/>
      <c r="W587" s="219"/>
    </row>
    <row r="588" spans="1:23" ht="12.75" customHeight="1" x14ac:dyDescent="0.25">
      <c r="A588" s="219"/>
      <c r="B588" s="141"/>
      <c r="C588" s="141"/>
      <c r="D588" s="141"/>
      <c r="E588" s="447"/>
      <c r="F588" s="448"/>
      <c r="G588" s="448"/>
      <c r="H588" s="448"/>
      <c r="I588" s="257"/>
      <c r="J588" s="257"/>
      <c r="K588" s="257"/>
      <c r="L588" s="257"/>
      <c r="M588" s="257"/>
      <c r="N588" s="257"/>
      <c r="O588" s="257"/>
      <c r="P588" s="257"/>
      <c r="Q588" s="254"/>
      <c r="R588" s="254"/>
      <c r="S588" s="258"/>
      <c r="T588" s="223"/>
      <c r="U588" s="224"/>
      <c r="V588" s="224"/>
      <c r="W588" s="219"/>
    </row>
    <row r="589" spans="1:23" ht="12.75" customHeight="1" x14ac:dyDescent="0.25">
      <c r="A589" s="219"/>
      <c r="B589" s="141"/>
      <c r="C589" s="141"/>
      <c r="D589" s="141"/>
      <c r="E589" s="447"/>
      <c r="F589" s="448"/>
      <c r="G589" s="448"/>
      <c r="H589" s="448"/>
      <c r="I589" s="257"/>
      <c r="J589" s="257"/>
      <c r="K589" s="257"/>
      <c r="L589" s="257"/>
      <c r="M589" s="257"/>
      <c r="N589" s="257"/>
      <c r="O589" s="257"/>
      <c r="P589" s="257"/>
      <c r="Q589" s="254"/>
      <c r="R589" s="254"/>
      <c r="S589" s="258"/>
      <c r="T589" s="223"/>
      <c r="U589" s="224"/>
      <c r="V589" s="224"/>
      <c r="W589" s="219"/>
    </row>
    <row r="590" spans="1:23" ht="12.75" customHeight="1" x14ac:dyDescent="0.25">
      <c r="A590" s="219"/>
      <c r="B590" s="141"/>
      <c r="C590" s="141"/>
      <c r="D590" s="141"/>
      <c r="E590" s="447"/>
      <c r="F590" s="448"/>
      <c r="G590" s="448"/>
      <c r="H590" s="448"/>
      <c r="I590" s="257"/>
      <c r="J590" s="257"/>
      <c r="K590" s="257"/>
      <c r="L590" s="257"/>
      <c r="M590" s="257"/>
      <c r="N590" s="257"/>
      <c r="O590" s="257"/>
      <c r="P590" s="257"/>
      <c r="Q590" s="254"/>
      <c r="R590" s="254"/>
      <c r="S590" s="258"/>
      <c r="T590" s="223"/>
      <c r="U590" s="224"/>
      <c r="V590" s="224"/>
      <c r="W590" s="219"/>
    </row>
    <row r="591" spans="1:23" ht="12.75" customHeight="1" x14ac:dyDescent="0.25">
      <c r="A591" s="219"/>
      <c r="B591" s="141"/>
      <c r="C591" s="141"/>
      <c r="D591" s="141"/>
      <c r="E591" s="447"/>
      <c r="F591" s="448"/>
      <c r="G591" s="448"/>
      <c r="H591" s="448"/>
      <c r="I591" s="257"/>
      <c r="J591" s="257"/>
      <c r="K591" s="257"/>
      <c r="L591" s="257"/>
      <c r="M591" s="257"/>
      <c r="N591" s="257"/>
      <c r="O591" s="257"/>
      <c r="P591" s="257"/>
      <c r="Q591" s="254"/>
      <c r="R591" s="254"/>
      <c r="S591" s="258"/>
      <c r="T591" s="223"/>
      <c r="U591" s="224"/>
      <c r="V591" s="224"/>
      <c r="W591" s="219"/>
    </row>
    <row r="592" spans="1:23" ht="12.75" customHeight="1" x14ac:dyDescent="0.25">
      <c r="A592" s="219"/>
      <c r="B592" s="141"/>
      <c r="C592" s="141"/>
      <c r="D592" s="141"/>
      <c r="E592" s="447"/>
      <c r="F592" s="448"/>
      <c r="G592" s="448"/>
      <c r="H592" s="448"/>
      <c r="I592" s="257"/>
      <c r="J592" s="257"/>
      <c r="K592" s="257"/>
      <c r="L592" s="257"/>
      <c r="M592" s="257"/>
      <c r="N592" s="257"/>
      <c r="O592" s="257"/>
      <c r="P592" s="257"/>
      <c r="Q592" s="254"/>
      <c r="R592" s="254"/>
      <c r="S592" s="258"/>
      <c r="T592" s="223"/>
      <c r="U592" s="224"/>
      <c r="V592" s="224"/>
      <c r="W592" s="219"/>
    </row>
    <row r="593" spans="1:23" ht="12.75" customHeight="1" x14ac:dyDescent="0.25">
      <c r="A593" s="219"/>
      <c r="B593" s="141"/>
      <c r="C593" s="141"/>
      <c r="D593" s="141"/>
      <c r="E593" s="447"/>
      <c r="F593" s="448"/>
      <c r="G593" s="448"/>
      <c r="H593" s="448"/>
      <c r="I593" s="257"/>
      <c r="J593" s="257"/>
      <c r="K593" s="257"/>
      <c r="L593" s="257"/>
      <c r="M593" s="257"/>
      <c r="N593" s="257"/>
      <c r="O593" s="257"/>
      <c r="P593" s="257"/>
      <c r="Q593" s="254"/>
      <c r="R593" s="254"/>
      <c r="S593" s="258"/>
      <c r="T593" s="223"/>
      <c r="U593" s="224"/>
      <c r="V593" s="224"/>
      <c r="W593" s="219"/>
    </row>
    <row r="594" spans="1:23" ht="12.75" customHeight="1" x14ac:dyDescent="0.25">
      <c r="A594" s="219"/>
      <c r="B594" s="141"/>
      <c r="C594" s="141"/>
      <c r="D594" s="141"/>
      <c r="E594" s="447"/>
      <c r="F594" s="448"/>
      <c r="G594" s="448"/>
      <c r="H594" s="448"/>
      <c r="I594" s="257"/>
      <c r="J594" s="257"/>
      <c r="K594" s="257"/>
      <c r="L594" s="257"/>
      <c r="M594" s="257"/>
      <c r="N594" s="257"/>
      <c r="O594" s="257"/>
      <c r="P594" s="257"/>
      <c r="Q594" s="254"/>
      <c r="R594" s="254"/>
      <c r="S594" s="258"/>
      <c r="T594" s="223"/>
      <c r="U594" s="224"/>
      <c r="V594" s="224"/>
      <c r="W594" s="219"/>
    </row>
    <row r="595" spans="1:23" ht="12.75" customHeight="1" x14ac:dyDescent="0.25">
      <c r="A595" s="219"/>
      <c r="B595" s="141"/>
      <c r="C595" s="141"/>
      <c r="D595" s="141"/>
      <c r="E595" s="447"/>
      <c r="F595" s="448"/>
      <c r="G595" s="448"/>
      <c r="H595" s="448"/>
      <c r="I595" s="257"/>
      <c r="J595" s="257"/>
      <c r="K595" s="257"/>
      <c r="L595" s="257"/>
      <c r="M595" s="257"/>
      <c r="N595" s="257"/>
      <c r="O595" s="257"/>
      <c r="P595" s="257"/>
      <c r="Q595" s="254"/>
      <c r="R595" s="254"/>
      <c r="S595" s="258"/>
      <c r="T595" s="223"/>
      <c r="U595" s="224"/>
      <c r="V595" s="224"/>
      <c r="W595" s="219"/>
    </row>
    <row r="596" spans="1:23" ht="12.75" customHeight="1" x14ac:dyDescent="0.25">
      <c r="A596" s="219"/>
      <c r="B596" s="141"/>
      <c r="C596" s="141"/>
      <c r="D596" s="141"/>
      <c r="E596" s="447"/>
      <c r="F596" s="448"/>
      <c r="G596" s="448"/>
      <c r="H596" s="448"/>
      <c r="I596" s="257"/>
      <c r="J596" s="257"/>
      <c r="K596" s="257"/>
      <c r="L596" s="257"/>
      <c r="M596" s="257"/>
      <c r="N596" s="257"/>
      <c r="O596" s="257"/>
      <c r="P596" s="257"/>
      <c r="Q596" s="254"/>
      <c r="R596" s="254"/>
      <c r="S596" s="258"/>
      <c r="T596" s="223"/>
      <c r="U596" s="224"/>
      <c r="V596" s="224"/>
      <c r="W596" s="219"/>
    </row>
    <row r="597" spans="1:23" ht="12.75" customHeight="1" x14ac:dyDescent="0.25">
      <c r="A597" s="219"/>
      <c r="B597" s="141"/>
      <c r="C597" s="141"/>
      <c r="D597" s="141"/>
      <c r="E597" s="447"/>
      <c r="F597" s="448"/>
      <c r="G597" s="448"/>
      <c r="H597" s="448"/>
      <c r="I597" s="257"/>
      <c r="J597" s="257"/>
      <c r="K597" s="257"/>
      <c r="L597" s="257"/>
      <c r="M597" s="257"/>
      <c r="N597" s="257"/>
      <c r="O597" s="257"/>
      <c r="P597" s="257"/>
      <c r="Q597" s="254"/>
      <c r="R597" s="254"/>
      <c r="S597" s="258"/>
      <c r="T597" s="223"/>
      <c r="U597" s="224"/>
      <c r="V597" s="224"/>
      <c r="W597" s="219"/>
    </row>
    <row r="598" spans="1:23" ht="12.75" customHeight="1" x14ac:dyDescent="0.25">
      <c r="A598" s="219"/>
      <c r="B598" s="141"/>
      <c r="C598" s="141"/>
      <c r="D598" s="141"/>
      <c r="E598" s="447"/>
      <c r="F598" s="448"/>
      <c r="G598" s="448"/>
      <c r="H598" s="448"/>
      <c r="I598" s="257"/>
      <c r="J598" s="257"/>
      <c r="K598" s="257"/>
      <c r="L598" s="257"/>
      <c r="M598" s="257"/>
      <c r="N598" s="257"/>
      <c r="O598" s="257"/>
      <c r="P598" s="257"/>
      <c r="Q598" s="254"/>
      <c r="R598" s="254"/>
      <c r="S598" s="258"/>
      <c r="T598" s="223"/>
      <c r="U598" s="224"/>
      <c r="V598" s="224"/>
      <c r="W598" s="219"/>
    </row>
    <row r="599" spans="1:23" ht="12.75" customHeight="1" x14ac:dyDescent="0.25">
      <c r="A599" s="219"/>
      <c r="B599" s="141"/>
      <c r="C599" s="141"/>
      <c r="D599" s="141"/>
      <c r="E599" s="447"/>
      <c r="F599" s="448"/>
      <c r="G599" s="448"/>
      <c r="H599" s="448"/>
      <c r="I599" s="257"/>
      <c r="J599" s="257"/>
      <c r="K599" s="257"/>
      <c r="L599" s="257"/>
      <c r="M599" s="257"/>
      <c r="N599" s="257"/>
      <c r="O599" s="257"/>
      <c r="P599" s="257"/>
      <c r="Q599" s="254"/>
      <c r="R599" s="254"/>
      <c r="S599" s="258"/>
      <c r="T599" s="223"/>
      <c r="U599" s="224"/>
      <c r="V599" s="224"/>
      <c r="W599" s="219"/>
    </row>
    <row r="600" spans="1:23" ht="12.75" customHeight="1" x14ac:dyDescent="0.25">
      <c r="A600" s="219"/>
      <c r="B600" s="141"/>
      <c r="C600" s="141"/>
      <c r="D600" s="141"/>
      <c r="E600" s="447"/>
      <c r="F600" s="448"/>
      <c r="G600" s="448"/>
      <c r="H600" s="448"/>
      <c r="I600" s="257"/>
      <c r="J600" s="257"/>
      <c r="K600" s="257"/>
      <c r="L600" s="257"/>
      <c r="M600" s="257"/>
      <c r="N600" s="257"/>
      <c r="O600" s="257"/>
      <c r="P600" s="257"/>
      <c r="Q600" s="254"/>
      <c r="R600" s="254"/>
      <c r="S600" s="258"/>
      <c r="T600" s="223"/>
      <c r="U600" s="224"/>
      <c r="V600" s="224"/>
      <c r="W600" s="219"/>
    </row>
    <row r="601" spans="1:23" ht="12.75" customHeight="1" x14ac:dyDescent="0.25">
      <c r="A601" s="219"/>
      <c r="B601" s="141"/>
      <c r="C601" s="141"/>
      <c r="D601" s="141"/>
      <c r="E601" s="447"/>
      <c r="F601" s="448"/>
      <c r="G601" s="448"/>
      <c r="H601" s="448"/>
      <c r="I601" s="257"/>
      <c r="J601" s="257"/>
      <c r="K601" s="257"/>
      <c r="L601" s="257"/>
      <c r="M601" s="257"/>
      <c r="N601" s="257"/>
      <c r="O601" s="257"/>
      <c r="P601" s="257"/>
      <c r="Q601" s="254"/>
      <c r="R601" s="254"/>
      <c r="S601" s="258"/>
      <c r="T601" s="223"/>
      <c r="U601" s="224"/>
      <c r="V601" s="224"/>
      <c r="W601" s="219"/>
    </row>
    <row r="602" spans="1:23" ht="12.75" customHeight="1" x14ac:dyDescent="0.25">
      <c r="A602" s="219"/>
      <c r="B602" s="141"/>
      <c r="C602" s="141"/>
      <c r="D602" s="141"/>
      <c r="E602" s="447"/>
      <c r="F602" s="448"/>
      <c r="G602" s="448"/>
      <c r="H602" s="448"/>
      <c r="I602" s="257"/>
      <c r="J602" s="257"/>
      <c r="K602" s="257"/>
      <c r="L602" s="257"/>
      <c r="M602" s="257"/>
      <c r="N602" s="257"/>
      <c r="O602" s="257"/>
      <c r="P602" s="257"/>
      <c r="Q602" s="254"/>
      <c r="R602" s="254"/>
      <c r="S602" s="258"/>
      <c r="T602" s="223"/>
      <c r="U602" s="224"/>
      <c r="V602" s="224"/>
      <c r="W602" s="219"/>
    </row>
    <row r="603" spans="1:23" ht="12.75" customHeight="1" x14ac:dyDescent="0.25">
      <c r="A603" s="219"/>
      <c r="B603" s="141"/>
      <c r="C603" s="141"/>
      <c r="D603" s="141"/>
      <c r="E603" s="447"/>
      <c r="F603" s="448"/>
      <c r="G603" s="448"/>
      <c r="H603" s="448"/>
      <c r="I603" s="257"/>
      <c r="J603" s="257"/>
      <c r="K603" s="257"/>
      <c r="L603" s="257"/>
      <c r="M603" s="257"/>
      <c r="N603" s="257"/>
      <c r="O603" s="257"/>
      <c r="P603" s="257"/>
      <c r="Q603" s="254"/>
      <c r="R603" s="254"/>
      <c r="S603" s="258"/>
      <c r="T603" s="223"/>
      <c r="U603" s="224"/>
      <c r="V603" s="224"/>
      <c r="W603" s="219"/>
    </row>
    <row r="604" spans="1:23" ht="12.75" customHeight="1" x14ac:dyDescent="0.25">
      <c r="A604" s="219"/>
      <c r="B604" s="141"/>
      <c r="C604" s="141"/>
      <c r="D604" s="141"/>
      <c r="E604" s="447"/>
      <c r="F604" s="448"/>
      <c r="G604" s="448"/>
      <c r="H604" s="448"/>
      <c r="I604" s="257"/>
      <c r="J604" s="257"/>
      <c r="K604" s="257"/>
      <c r="L604" s="257"/>
      <c r="M604" s="257"/>
      <c r="N604" s="257"/>
      <c r="O604" s="257"/>
      <c r="P604" s="257"/>
      <c r="Q604" s="254"/>
      <c r="R604" s="254"/>
      <c r="S604" s="258"/>
      <c r="T604" s="223"/>
      <c r="U604" s="224"/>
      <c r="V604" s="224"/>
      <c r="W604" s="219"/>
    </row>
    <row r="605" spans="1:23" ht="12.75" customHeight="1" x14ac:dyDescent="0.25">
      <c r="A605" s="219"/>
      <c r="B605" s="141"/>
      <c r="C605" s="141"/>
      <c r="D605" s="141"/>
      <c r="E605" s="447"/>
      <c r="F605" s="448"/>
      <c r="G605" s="448"/>
      <c r="H605" s="448"/>
      <c r="I605" s="257"/>
      <c r="J605" s="257"/>
      <c r="K605" s="257"/>
      <c r="L605" s="257"/>
      <c r="M605" s="257"/>
      <c r="N605" s="257"/>
      <c r="O605" s="257"/>
      <c r="P605" s="257"/>
      <c r="Q605" s="254"/>
      <c r="R605" s="254"/>
      <c r="S605" s="258"/>
      <c r="T605" s="223"/>
      <c r="U605" s="224"/>
      <c r="V605" s="224"/>
      <c r="W605" s="219"/>
    </row>
    <row r="606" spans="1:23" ht="12.75" customHeight="1" x14ac:dyDescent="0.25">
      <c r="A606" s="219"/>
      <c r="B606" s="141"/>
      <c r="C606" s="141"/>
      <c r="D606" s="141"/>
      <c r="E606" s="447"/>
      <c r="F606" s="448"/>
      <c r="G606" s="448"/>
      <c r="H606" s="448"/>
      <c r="I606" s="257"/>
      <c r="J606" s="257"/>
      <c r="K606" s="257"/>
      <c r="L606" s="257"/>
      <c r="M606" s="257"/>
      <c r="N606" s="257"/>
      <c r="O606" s="257"/>
      <c r="P606" s="257"/>
      <c r="Q606" s="254"/>
      <c r="R606" s="254"/>
      <c r="S606" s="258"/>
      <c r="T606" s="223"/>
      <c r="U606" s="224"/>
      <c r="V606" s="224"/>
      <c r="W606" s="219"/>
    </row>
    <row r="607" spans="1:23" ht="12.75" customHeight="1" x14ac:dyDescent="0.25">
      <c r="A607" s="219"/>
      <c r="B607" s="141"/>
      <c r="C607" s="141"/>
      <c r="D607" s="141"/>
      <c r="E607" s="447"/>
      <c r="F607" s="448"/>
      <c r="G607" s="448"/>
      <c r="H607" s="448"/>
      <c r="I607" s="257"/>
      <c r="J607" s="257"/>
      <c r="K607" s="257"/>
      <c r="L607" s="257"/>
      <c r="M607" s="257"/>
      <c r="N607" s="257"/>
      <c r="O607" s="257"/>
      <c r="P607" s="257"/>
      <c r="Q607" s="254"/>
      <c r="R607" s="254"/>
      <c r="S607" s="258"/>
      <c r="T607" s="223"/>
      <c r="U607" s="224"/>
      <c r="V607" s="224"/>
      <c r="W607" s="219"/>
    </row>
    <row r="608" spans="1:23" ht="12.75" customHeight="1" x14ac:dyDescent="0.25">
      <c r="A608" s="219"/>
      <c r="B608" s="141"/>
      <c r="C608" s="141"/>
      <c r="D608" s="141"/>
      <c r="E608" s="447"/>
      <c r="F608" s="448"/>
      <c r="G608" s="448"/>
      <c r="H608" s="448"/>
      <c r="I608" s="257"/>
      <c r="J608" s="257"/>
      <c r="K608" s="257"/>
      <c r="L608" s="257"/>
      <c r="M608" s="257"/>
      <c r="N608" s="257"/>
      <c r="O608" s="257"/>
      <c r="P608" s="257"/>
      <c r="Q608" s="254"/>
      <c r="R608" s="254"/>
      <c r="S608" s="258"/>
      <c r="T608" s="223"/>
      <c r="U608" s="224"/>
      <c r="V608" s="224"/>
      <c r="W608" s="219"/>
    </row>
    <row r="609" spans="1:23" ht="12.75" customHeight="1" x14ac:dyDescent="0.25">
      <c r="A609" s="219"/>
      <c r="B609" s="141"/>
      <c r="C609" s="141"/>
      <c r="D609" s="141"/>
      <c r="E609" s="447"/>
      <c r="F609" s="448"/>
      <c r="G609" s="448"/>
      <c r="H609" s="448"/>
      <c r="I609" s="257"/>
      <c r="J609" s="257"/>
      <c r="K609" s="257"/>
      <c r="L609" s="257"/>
      <c r="M609" s="257"/>
      <c r="N609" s="257"/>
      <c r="O609" s="257"/>
      <c r="P609" s="257"/>
      <c r="Q609" s="254"/>
      <c r="R609" s="254"/>
      <c r="S609" s="258"/>
      <c r="T609" s="223"/>
      <c r="U609" s="224"/>
      <c r="V609" s="224"/>
      <c r="W609" s="219"/>
    </row>
    <row r="610" spans="1:23" ht="12.75" customHeight="1" x14ac:dyDescent="0.25">
      <c r="A610" s="219"/>
      <c r="B610" s="141"/>
      <c r="C610" s="141"/>
      <c r="D610" s="141"/>
      <c r="E610" s="447"/>
      <c r="F610" s="448"/>
      <c r="G610" s="448"/>
      <c r="H610" s="448"/>
      <c r="I610" s="257"/>
      <c r="J610" s="257"/>
      <c r="K610" s="257"/>
      <c r="L610" s="257"/>
      <c r="M610" s="257"/>
      <c r="N610" s="257"/>
      <c r="O610" s="257"/>
      <c r="P610" s="257"/>
      <c r="Q610" s="254"/>
      <c r="R610" s="254"/>
      <c r="S610" s="258"/>
      <c r="T610" s="223"/>
      <c r="U610" s="224"/>
      <c r="V610" s="224"/>
      <c r="W610" s="219"/>
    </row>
    <row r="611" spans="1:23" ht="12.75" customHeight="1" x14ac:dyDescent="0.25">
      <c r="A611" s="219"/>
      <c r="B611" s="141"/>
      <c r="C611" s="141"/>
      <c r="D611" s="141"/>
      <c r="E611" s="447"/>
      <c r="F611" s="448"/>
      <c r="G611" s="448"/>
      <c r="H611" s="448"/>
      <c r="I611" s="257"/>
      <c r="J611" s="257"/>
      <c r="K611" s="257"/>
      <c r="L611" s="257"/>
      <c r="M611" s="257"/>
      <c r="N611" s="257"/>
      <c r="O611" s="257"/>
      <c r="P611" s="257"/>
      <c r="Q611" s="254"/>
      <c r="R611" s="254"/>
      <c r="S611" s="258"/>
      <c r="T611" s="223"/>
      <c r="U611" s="224"/>
      <c r="V611" s="224"/>
      <c r="W611" s="219"/>
    </row>
    <row r="612" spans="1:23" ht="12.75" customHeight="1" x14ac:dyDescent="0.25">
      <c r="A612" s="219"/>
      <c r="B612" s="141"/>
      <c r="C612" s="141"/>
      <c r="D612" s="141"/>
      <c r="E612" s="447"/>
      <c r="F612" s="448"/>
      <c r="G612" s="448"/>
      <c r="H612" s="448"/>
      <c r="I612" s="257"/>
      <c r="J612" s="257"/>
      <c r="K612" s="257"/>
      <c r="L612" s="257"/>
      <c r="M612" s="257"/>
      <c r="N612" s="257"/>
      <c r="O612" s="257"/>
      <c r="P612" s="257"/>
      <c r="Q612" s="254"/>
      <c r="R612" s="254"/>
      <c r="S612" s="258"/>
      <c r="T612" s="223"/>
      <c r="U612" s="224"/>
      <c r="V612" s="224"/>
      <c r="W612" s="219"/>
    </row>
    <row r="613" spans="1:23" ht="12.75" customHeight="1" x14ac:dyDescent="0.25">
      <c r="A613" s="219"/>
      <c r="B613" s="141"/>
      <c r="C613" s="141"/>
      <c r="D613" s="141"/>
      <c r="E613" s="447"/>
      <c r="F613" s="448"/>
      <c r="G613" s="448"/>
      <c r="H613" s="448"/>
      <c r="I613" s="257"/>
      <c r="J613" s="257"/>
      <c r="K613" s="257"/>
      <c r="L613" s="257"/>
      <c r="M613" s="257"/>
      <c r="N613" s="257"/>
      <c r="O613" s="257"/>
      <c r="P613" s="257"/>
      <c r="Q613" s="254"/>
      <c r="R613" s="254"/>
      <c r="S613" s="258"/>
      <c r="T613" s="223"/>
      <c r="U613" s="224"/>
      <c r="V613" s="224"/>
      <c r="W613" s="219"/>
    </row>
    <row r="614" spans="1:23" ht="12.75" customHeight="1" x14ac:dyDescent="0.25">
      <c r="A614" s="219"/>
      <c r="B614" s="141"/>
      <c r="C614" s="141"/>
      <c r="D614" s="141"/>
      <c r="E614" s="447"/>
      <c r="F614" s="448"/>
      <c r="G614" s="448"/>
      <c r="H614" s="448"/>
      <c r="I614" s="257"/>
      <c r="J614" s="257"/>
      <c r="K614" s="257"/>
      <c r="L614" s="257"/>
      <c r="M614" s="257"/>
      <c r="N614" s="257"/>
      <c r="O614" s="257"/>
      <c r="P614" s="257"/>
      <c r="Q614" s="254"/>
      <c r="R614" s="254"/>
      <c r="S614" s="258"/>
      <c r="T614" s="223"/>
      <c r="U614" s="224"/>
      <c r="V614" s="224"/>
      <c r="W614" s="219"/>
    </row>
    <row r="615" spans="1:23" ht="12.75" customHeight="1" x14ac:dyDescent="0.25">
      <c r="A615" s="219"/>
      <c r="B615" s="141"/>
      <c r="C615" s="141"/>
      <c r="D615" s="141"/>
      <c r="E615" s="447"/>
      <c r="F615" s="448"/>
      <c r="G615" s="448"/>
      <c r="H615" s="448"/>
      <c r="I615" s="257"/>
      <c r="J615" s="257"/>
      <c r="K615" s="257"/>
      <c r="L615" s="257"/>
      <c r="M615" s="257"/>
      <c r="N615" s="257"/>
      <c r="O615" s="257"/>
      <c r="P615" s="257"/>
      <c r="Q615" s="254"/>
      <c r="R615" s="254"/>
      <c r="S615" s="258"/>
      <c r="T615" s="223"/>
      <c r="U615" s="224"/>
      <c r="V615" s="224"/>
      <c r="W615" s="219"/>
    </row>
    <row r="616" spans="1:23" ht="12.75" customHeight="1" x14ac:dyDescent="0.25">
      <c r="A616" s="219"/>
      <c r="B616" s="141"/>
      <c r="C616" s="141"/>
      <c r="D616" s="141"/>
      <c r="E616" s="447"/>
      <c r="F616" s="448"/>
      <c r="G616" s="448"/>
      <c r="H616" s="448"/>
      <c r="I616" s="257"/>
      <c r="J616" s="257"/>
      <c r="K616" s="257"/>
      <c r="L616" s="257"/>
      <c r="M616" s="257"/>
      <c r="N616" s="257"/>
      <c r="O616" s="257"/>
      <c r="P616" s="257"/>
      <c r="Q616" s="254"/>
      <c r="R616" s="254"/>
      <c r="S616" s="258"/>
      <c r="T616" s="223"/>
      <c r="U616" s="224"/>
      <c r="V616" s="224"/>
      <c r="W616" s="219"/>
    </row>
    <row r="617" spans="1:23" ht="12.75" customHeight="1" x14ac:dyDescent="0.25">
      <c r="A617" s="219"/>
      <c r="B617" s="141"/>
      <c r="C617" s="141"/>
      <c r="D617" s="141"/>
      <c r="E617" s="447"/>
      <c r="F617" s="448"/>
      <c r="G617" s="448"/>
      <c r="H617" s="448"/>
      <c r="I617" s="257"/>
      <c r="J617" s="257"/>
      <c r="K617" s="257"/>
      <c r="L617" s="257"/>
      <c r="M617" s="257"/>
      <c r="N617" s="257"/>
      <c r="O617" s="257"/>
      <c r="P617" s="257"/>
      <c r="Q617" s="254"/>
      <c r="R617" s="254"/>
      <c r="S617" s="258"/>
      <c r="T617" s="223"/>
      <c r="U617" s="224"/>
      <c r="V617" s="224"/>
      <c r="W617" s="219"/>
    </row>
    <row r="618" spans="1:23" ht="12.75" customHeight="1" x14ac:dyDescent="0.25">
      <c r="A618" s="219"/>
      <c r="B618" s="141"/>
      <c r="C618" s="141"/>
      <c r="D618" s="141"/>
      <c r="E618" s="447"/>
      <c r="F618" s="448"/>
      <c r="G618" s="448"/>
      <c r="H618" s="448"/>
      <c r="I618" s="257"/>
      <c r="J618" s="257"/>
      <c r="K618" s="257"/>
      <c r="L618" s="257"/>
      <c r="M618" s="257"/>
      <c r="N618" s="257"/>
      <c r="O618" s="257"/>
      <c r="P618" s="257"/>
      <c r="Q618" s="254"/>
      <c r="R618" s="254"/>
      <c r="S618" s="258"/>
      <c r="T618" s="223"/>
      <c r="U618" s="224"/>
      <c r="V618" s="224"/>
      <c r="W618" s="219"/>
    </row>
    <row r="619" spans="1:23" ht="12.75" customHeight="1" x14ac:dyDescent="0.25">
      <c r="A619" s="219"/>
      <c r="B619" s="141"/>
      <c r="C619" s="141"/>
      <c r="D619" s="141"/>
      <c r="E619" s="447"/>
      <c r="F619" s="448"/>
      <c r="G619" s="448"/>
      <c r="H619" s="448"/>
      <c r="I619" s="257"/>
      <c r="J619" s="257"/>
      <c r="K619" s="257"/>
      <c r="L619" s="257"/>
      <c r="M619" s="257"/>
      <c r="N619" s="257"/>
      <c r="O619" s="257"/>
      <c r="P619" s="257"/>
      <c r="Q619" s="254"/>
      <c r="R619" s="254"/>
      <c r="S619" s="258"/>
      <c r="T619" s="223"/>
      <c r="U619" s="224"/>
      <c r="V619" s="224"/>
      <c r="W619" s="219"/>
    </row>
    <row r="620" spans="1:23" ht="12.75" customHeight="1" x14ac:dyDescent="0.25">
      <c r="A620" s="219"/>
      <c r="B620" s="141"/>
      <c r="C620" s="141"/>
      <c r="D620" s="141"/>
      <c r="E620" s="447"/>
      <c r="F620" s="448"/>
      <c r="G620" s="448"/>
      <c r="H620" s="448"/>
      <c r="I620" s="257"/>
      <c r="J620" s="257"/>
      <c r="K620" s="257"/>
      <c r="L620" s="257"/>
      <c r="M620" s="257"/>
      <c r="N620" s="257"/>
      <c r="O620" s="257"/>
      <c r="P620" s="257"/>
      <c r="Q620" s="254"/>
      <c r="R620" s="254"/>
      <c r="S620" s="258"/>
      <c r="T620" s="223"/>
      <c r="U620" s="224"/>
      <c r="V620" s="224"/>
      <c r="W620" s="219"/>
    </row>
    <row r="621" spans="1:23" ht="12.75" customHeight="1" x14ac:dyDescent="0.25">
      <c r="A621" s="219"/>
      <c r="B621" s="141"/>
      <c r="C621" s="141"/>
      <c r="D621" s="141"/>
      <c r="E621" s="447"/>
      <c r="F621" s="448"/>
      <c r="G621" s="448"/>
      <c r="H621" s="448"/>
      <c r="I621" s="257"/>
      <c r="J621" s="257"/>
      <c r="K621" s="257"/>
      <c r="L621" s="257"/>
      <c r="M621" s="257"/>
      <c r="N621" s="257"/>
      <c r="O621" s="257"/>
      <c r="P621" s="257"/>
      <c r="Q621" s="254"/>
      <c r="R621" s="254"/>
      <c r="S621" s="258"/>
      <c r="T621" s="223"/>
      <c r="U621" s="224"/>
      <c r="V621" s="224"/>
      <c r="W621" s="219"/>
    </row>
    <row r="622" spans="1:23" ht="12.75" customHeight="1" x14ac:dyDescent="0.25">
      <c r="A622" s="219"/>
      <c r="B622" s="141"/>
      <c r="C622" s="141"/>
      <c r="D622" s="141"/>
      <c r="E622" s="447"/>
      <c r="F622" s="448"/>
      <c r="G622" s="448"/>
      <c r="H622" s="448"/>
      <c r="I622" s="257"/>
      <c r="J622" s="257"/>
      <c r="K622" s="257"/>
      <c r="L622" s="257"/>
      <c r="M622" s="257"/>
      <c r="N622" s="257"/>
      <c r="O622" s="257"/>
      <c r="P622" s="257"/>
      <c r="Q622" s="254"/>
      <c r="R622" s="254"/>
      <c r="S622" s="258"/>
      <c r="T622" s="223"/>
      <c r="U622" s="224"/>
      <c r="V622" s="224"/>
      <c r="W622" s="219"/>
    </row>
    <row r="623" spans="1:23" ht="12.75" customHeight="1" x14ac:dyDescent="0.25">
      <c r="A623" s="219"/>
      <c r="B623" s="141"/>
      <c r="C623" s="141"/>
      <c r="D623" s="141"/>
      <c r="E623" s="447"/>
      <c r="F623" s="448"/>
      <c r="G623" s="448"/>
      <c r="H623" s="448"/>
      <c r="I623" s="257"/>
      <c r="J623" s="257"/>
      <c r="K623" s="257"/>
      <c r="L623" s="257"/>
      <c r="M623" s="257"/>
      <c r="N623" s="257"/>
      <c r="O623" s="257"/>
      <c r="P623" s="257"/>
      <c r="Q623" s="254"/>
      <c r="R623" s="254"/>
      <c r="S623" s="258"/>
      <c r="T623" s="223"/>
      <c r="U623" s="224"/>
      <c r="V623" s="224"/>
      <c r="W623" s="219"/>
    </row>
    <row r="624" spans="1:23" ht="12.75" customHeight="1" x14ac:dyDescent="0.25">
      <c r="A624" s="219"/>
      <c r="B624" s="141"/>
      <c r="C624" s="141"/>
      <c r="D624" s="141"/>
      <c r="E624" s="447"/>
      <c r="F624" s="448"/>
      <c r="G624" s="448"/>
      <c r="H624" s="448"/>
      <c r="I624" s="257"/>
      <c r="J624" s="257"/>
      <c r="K624" s="257"/>
      <c r="L624" s="257"/>
      <c r="M624" s="257"/>
      <c r="N624" s="257"/>
      <c r="O624" s="257"/>
      <c r="P624" s="257"/>
      <c r="Q624" s="254"/>
      <c r="R624" s="254"/>
      <c r="S624" s="258"/>
      <c r="T624" s="223"/>
      <c r="U624" s="224"/>
      <c r="V624" s="224"/>
      <c r="W624" s="219"/>
    </row>
    <row r="625" spans="1:23" ht="12.75" customHeight="1" x14ac:dyDescent="0.25">
      <c r="A625" s="219"/>
      <c r="B625" s="141"/>
      <c r="C625" s="141"/>
      <c r="D625" s="141"/>
      <c r="E625" s="447"/>
      <c r="F625" s="448"/>
      <c r="G625" s="448"/>
      <c r="H625" s="448"/>
      <c r="I625" s="257"/>
      <c r="J625" s="257"/>
      <c r="K625" s="257"/>
      <c r="L625" s="257"/>
      <c r="M625" s="257"/>
      <c r="N625" s="257"/>
      <c r="O625" s="257"/>
      <c r="P625" s="257"/>
      <c r="Q625" s="254"/>
      <c r="R625" s="254"/>
      <c r="S625" s="258"/>
      <c r="T625" s="223"/>
      <c r="U625" s="224"/>
      <c r="V625" s="224"/>
      <c r="W625" s="219"/>
    </row>
    <row r="626" spans="1:23" ht="12.75" customHeight="1" x14ac:dyDescent="0.25">
      <c r="A626" s="219"/>
      <c r="B626" s="141"/>
      <c r="C626" s="141"/>
      <c r="D626" s="141"/>
      <c r="E626" s="447"/>
      <c r="F626" s="448"/>
      <c r="G626" s="448"/>
      <c r="H626" s="448"/>
      <c r="I626" s="257"/>
      <c r="J626" s="257"/>
      <c r="K626" s="257"/>
      <c r="L626" s="257"/>
      <c r="M626" s="257"/>
      <c r="N626" s="257"/>
      <c r="O626" s="257"/>
      <c r="P626" s="257"/>
      <c r="Q626" s="254"/>
      <c r="R626" s="254"/>
      <c r="S626" s="258"/>
      <c r="T626" s="223"/>
      <c r="U626" s="224"/>
      <c r="V626" s="224"/>
      <c r="W626" s="219"/>
    </row>
    <row r="627" spans="1:23" ht="12.75" customHeight="1" x14ac:dyDescent="0.25">
      <c r="A627" s="219"/>
      <c r="B627" s="141"/>
      <c r="C627" s="141"/>
      <c r="D627" s="141"/>
      <c r="E627" s="447"/>
      <c r="F627" s="448"/>
      <c r="G627" s="448"/>
      <c r="H627" s="448"/>
      <c r="I627" s="257"/>
      <c r="J627" s="257"/>
      <c r="K627" s="257"/>
      <c r="L627" s="257"/>
      <c r="M627" s="257"/>
      <c r="N627" s="257"/>
      <c r="O627" s="257"/>
      <c r="P627" s="257"/>
      <c r="Q627" s="254"/>
      <c r="R627" s="254"/>
      <c r="S627" s="258"/>
      <c r="T627" s="223"/>
      <c r="U627" s="224"/>
      <c r="V627" s="224"/>
      <c r="W627" s="219"/>
    </row>
    <row r="628" spans="1:23" ht="12.75" customHeight="1" x14ac:dyDescent="0.25">
      <c r="A628" s="219"/>
      <c r="B628" s="141"/>
      <c r="C628" s="141"/>
      <c r="D628" s="141"/>
      <c r="E628" s="447"/>
      <c r="F628" s="448"/>
      <c r="G628" s="448"/>
      <c r="H628" s="448"/>
      <c r="I628" s="257"/>
      <c r="J628" s="257"/>
      <c r="K628" s="257"/>
      <c r="L628" s="257"/>
      <c r="M628" s="257"/>
      <c r="N628" s="257"/>
      <c r="O628" s="257"/>
      <c r="P628" s="257"/>
      <c r="Q628" s="254"/>
      <c r="R628" s="254"/>
      <c r="S628" s="258"/>
      <c r="T628" s="223"/>
      <c r="U628" s="224"/>
      <c r="V628" s="224"/>
      <c r="W628" s="219"/>
    </row>
    <row r="629" spans="1:23" ht="12.75" customHeight="1" x14ac:dyDescent="0.25">
      <c r="A629" s="219"/>
      <c r="B629" s="141"/>
      <c r="C629" s="141"/>
      <c r="D629" s="141"/>
      <c r="E629" s="447"/>
      <c r="F629" s="448"/>
      <c r="G629" s="448"/>
      <c r="H629" s="448"/>
      <c r="I629" s="257"/>
      <c r="J629" s="257"/>
      <c r="K629" s="257"/>
      <c r="L629" s="257"/>
      <c r="M629" s="257"/>
      <c r="N629" s="257"/>
      <c r="O629" s="257"/>
      <c r="P629" s="257"/>
      <c r="Q629" s="254"/>
      <c r="R629" s="254"/>
      <c r="S629" s="258"/>
      <c r="T629" s="223"/>
      <c r="U629" s="224"/>
      <c r="V629" s="224"/>
      <c r="W629" s="219"/>
    </row>
    <row r="630" spans="1:23" ht="12.75" customHeight="1" x14ac:dyDescent="0.25">
      <c r="A630" s="219"/>
      <c r="B630" s="141"/>
      <c r="C630" s="141"/>
      <c r="D630" s="141"/>
      <c r="E630" s="447"/>
      <c r="F630" s="448"/>
      <c r="G630" s="448"/>
      <c r="H630" s="448"/>
      <c r="I630" s="257"/>
      <c r="J630" s="257"/>
      <c r="K630" s="257"/>
      <c r="L630" s="257"/>
      <c r="M630" s="257"/>
      <c r="N630" s="257"/>
      <c r="O630" s="257"/>
      <c r="P630" s="257"/>
      <c r="Q630" s="254"/>
      <c r="R630" s="254"/>
      <c r="S630" s="258"/>
      <c r="T630" s="223"/>
      <c r="U630" s="224"/>
      <c r="V630" s="224"/>
      <c r="W630" s="219"/>
    </row>
    <row r="631" spans="1:23" ht="12.75" customHeight="1" x14ac:dyDescent="0.25">
      <c r="A631" s="219"/>
      <c r="B631" s="141"/>
      <c r="C631" s="141"/>
      <c r="D631" s="141"/>
      <c r="E631" s="447"/>
      <c r="F631" s="448"/>
      <c r="G631" s="448"/>
      <c r="H631" s="448"/>
      <c r="I631" s="257"/>
      <c r="J631" s="257"/>
      <c r="K631" s="257"/>
      <c r="L631" s="257"/>
      <c r="M631" s="257"/>
      <c r="N631" s="257"/>
      <c r="O631" s="257"/>
      <c r="P631" s="257"/>
      <c r="Q631" s="254"/>
      <c r="R631" s="254"/>
      <c r="S631" s="258"/>
      <c r="T631" s="223"/>
      <c r="U631" s="224"/>
      <c r="V631" s="224"/>
      <c r="W631" s="219"/>
    </row>
    <row r="632" spans="1:23" ht="12.75" customHeight="1" x14ac:dyDescent="0.25">
      <c r="A632" s="219"/>
      <c r="B632" s="141"/>
      <c r="C632" s="141"/>
      <c r="D632" s="141"/>
      <c r="E632" s="447"/>
      <c r="F632" s="448"/>
      <c r="G632" s="448"/>
      <c r="H632" s="448"/>
      <c r="I632" s="257"/>
      <c r="J632" s="257"/>
      <c r="K632" s="257"/>
      <c r="L632" s="257"/>
      <c r="M632" s="257"/>
      <c r="N632" s="257"/>
      <c r="O632" s="257"/>
      <c r="P632" s="257"/>
      <c r="Q632" s="254"/>
      <c r="R632" s="254"/>
      <c r="S632" s="258"/>
      <c r="T632" s="223"/>
      <c r="U632" s="224"/>
      <c r="V632" s="224"/>
      <c r="W632" s="219"/>
    </row>
    <row r="633" spans="1:23" ht="12.75" customHeight="1" x14ac:dyDescent="0.25">
      <c r="A633" s="219"/>
      <c r="B633" s="141"/>
      <c r="C633" s="141"/>
      <c r="D633" s="141"/>
      <c r="E633" s="447"/>
      <c r="F633" s="448"/>
      <c r="G633" s="448"/>
      <c r="H633" s="448"/>
      <c r="I633" s="257"/>
      <c r="J633" s="257"/>
      <c r="K633" s="257"/>
      <c r="L633" s="257"/>
      <c r="M633" s="257"/>
      <c r="N633" s="257"/>
      <c r="O633" s="257"/>
      <c r="P633" s="257"/>
      <c r="Q633" s="254"/>
      <c r="R633" s="254"/>
      <c r="S633" s="258"/>
      <c r="T633" s="223"/>
      <c r="U633" s="224"/>
      <c r="V633" s="224"/>
      <c r="W633" s="219"/>
    </row>
    <row r="634" spans="1:23" ht="12.75" customHeight="1" x14ac:dyDescent="0.25">
      <c r="A634" s="219"/>
      <c r="B634" s="141"/>
      <c r="C634" s="141"/>
      <c r="D634" s="141"/>
      <c r="E634" s="447"/>
      <c r="F634" s="448"/>
      <c r="G634" s="448"/>
      <c r="H634" s="448"/>
      <c r="I634" s="257"/>
      <c r="J634" s="257"/>
      <c r="K634" s="257"/>
      <c r="L634" s="257"/>
      <c r="M634" s="257"/>
      <c r="N634" s="257"/>
      <c r="O634" s="257"/>
      <c r="P634" s="257"/>
      <c r="Q634" s="254"/>
      <c r="R634" s="254"/>
      <c r="S634" s="258"/>
      <c r="T634" s="223"/>
      <c r="U634" s="224"/>
      <c r="V634" s="224"/>
      <c r="W634" s="219"/>
    </row>
    <row r="635" spans="1:23" ht="12.75" customHeight="1" x14ac:dyDescent="0.25">
      <c r="A635" s="219"/>
      <c r="B635" s="141"/>
      <c r="C635" s="141"/>
      <c r="D635" s="141"/>
      <c r="E635" s="447"/>
      <c r="F635" s="448"/>
      <c r="G635" s="448"/>
      <c r="H635" s="448"/>
      <c r="I635" s="257"/>
      <c r="J635" s="257"/>
      <c r="K635" s="257"/>
      <c r="L635" s="257"/>
      <c r="M635" s="257"/>
      <c r="N635" s="257"/>
      <c r="O635" s="257"/>
      <c r="P635" s="257"/>
      <c r="Q635" s="254"/>
      <c r="R635" s="254"/>
      <c r="S635" s="258"/>
      <c r="T635" s="223"/>
      <c r="U635" s="224"/>
      <c r="V635" s="224"/>
      <c r="W635" s="219"/>
    </row>
    <row r="636" spans="1:23" ht="12.75" customHeight="1" x14ac:dyDescent="0.25">
      <c r="A636" s="219"/>
      <c r="B636" s="141"/>
      <c r="C636" s="141"/>
      <c r="D636" s="141"/>
      <c r="E636" s="447"/>
      <c r="F636" s="448"/>
      <c r="G636" s="448"/>
      <c r="H636" s="448"/>
      <c r="I636" s="257"/>
      <c r="J636" s="257"/>
      <c r="K636" s="257"/>
      <c r="L636" s="257"/>
      <c r="M636" s="257"/>
      <c r="N636" s="257"/>
      <c r="O636" s="257"/>
      <c r="P636" s="257"/>
      <c r="Q636" s="254"/>
      <c r="R636" s="254"/>
      <c r="S636" s="258"/>
      <c r="T636" s="223"/>
      <c r="U636" s="224"/>
      <c r="V636" s="224"/>
      <c r="W636" s="219"/>
    </row>
    <row r="637" spans="1:23" ht="12.75" customHeight="1" x14ac:dyDescent="0.25">
      <c r="A637" s="219"/>
      <c r="B637" s="141"/>
      <c r="C637" s="141"/>
      <c r="D637" s="141"/>
      <c r="E637" s="447"/>
      <c r="F637" s="448"/>
      <c r="G637" s="448"/>
      <c r="H637" s="448"/>
      <c r="I637" s="257"/>
      <c r="J637" s="257"/>
      <c r="K637" s="257"/>
      <c r="L637" s="257"/>
      <c r="M637" s="257"/>
      <c r="N637" s="257"/>
      <c r="O637" s="257"/>
      <c r="P637" s="257"/>
      <c r="Q637" s="254"/>
      <c r="R637" s="254"/>
      <c r="S637" s="258"/>
      <c r="T637" s="223"/>
      <c r="U637" s="224"/>
      <c r="V637" s="224"/>
      <c r="W637" s="219"/>
    </row>
    <row r="638" spans="1:23" ht="12.75" customHeight="1" x14ac:dyDescent="0.25">
      <c r="A638" s="219"/>
      <c r="B638" s="141"/>
      <c r="C638" s="141"/>
      <c r="D638" s="141"/>
      <c r="E638" s="447"/>
      <c r="F638" s="448"/>
      <c r="G638" s="448"/>
      <c r="H638" s="448"/>
      <c r="I638" s="257"/>
      <c r="J638" s="257"/>
      <c r="K638" s="257"/>
      <c r="L638" s="257"/>
      <c r="M638" s="257"/>
      <c r="N638" s="257"/>
      <c r="O638" s="257"/>
      <c r="P638" s="257"/>
      <c r="Q638" s="254"/>
      <c r="R638" s="254"/>
      <c r="S638" s="258"/>
      <c r="T638" s="223"/>
      <c r="U638" s="224"/>
      <c r="V638" s="224"/>
      <c r="W638" s="219"/>
    </row>
    <row r="639" spans="1:23" ht="12.75" customHeight="1" x14ac:dyDescent="0.25">
      <c r="A639" s="219"/>
      <c r="B639" s="141"/>
      <c r="C639" s="141"/>
      <c r="D639" s="141"/>
      <c r="E639" s="447"/>
      <c r="F639" s="448"/>
      <c r="G639" s="448"/>
      <c r="H639" s="448"/>
      <c r="I639" s="257"/>
      <c r="J639" s="257"/>
      <c r="K639" s="257"/>
      <c r="L639" s="257"/>
      <c r="M639" s="257"/>
      <c r="N639" s="257"/>
      <c r="O639" s="257"/>
      <c r="P639" s="257"/>
      <c r="Q639" s="254"/>
      <c r="R639" s="254"/>
      <c r="S639" s="258"/>
      <c r="T639" s="223"/>
      <c r="U639" s="224"/>
      <c r="V639" s="224"/>
      <c r="W639" s="219"/>
    </row>
    <row r="640" spans="1:23" ht="12.75" customHeight="1" x14ac:dyDescent="0.25">
      <c r="A640" s="219"/>
      <c r="B640" s="141"/>
      <c r="C640" s="141"/>
      <c r="D640" s="141"/>
      <c r="E640" s="447"/>
      <c r="F640" s="448"/>
      <c r="G640" s="448"/>
      <c r="H640" s="448"/>
      <c r="I640" s="257"/>
      <c r="J640" s="257"/>
      <c r="K640" s="257"/>
      <c r="L640" s="257"/>
      <c r="M640" s="257"/>
      <c r="N640" s="257"/>
      <c r="O640" s="257"/>
      <c r="P640" s="257"/>
      <c r="Q640" s="254"/>
      <c r="R640" s="254"/>
      <c r="S640" s="258"/>
      <c r="T640" s="223"/>
      <c r="U640" s="224"/>
      <c r="V640" s="224"/>
      <c r="W640" s="219"/>
    </row>
    <row r="641" spans="1:23" ht="12.75" customHeight="1" x14ac:dyDescent="0.25">
      <c r="A641" s="219"/>
      <c r="B641" s="141"/>
      <c r="C641" s="141"/>
      <c r="D641" s="141"/>
      <c r="E641" s="447"/>
      <c r="F641" s="448"/>
      <c r="G641" s="448"/>
      <c r="H641" s="448"/>
      <c r="I641" s="257"/>
      <c r="J641" s="257"/>
      <c r="K641" s="257"/>
      <c r="L641" s="257"/>
      <c r="M641" s="257"/>
      <c r="N641" s="257"/>
      <c r="O641" s="257"/>
      <c r="P641" s="257"/>
      <c r="Q641" s="254"/>
      <c r="R641" s="254"/>
      <c r="S641" s="258"/>
      <c r="T641" s="223"/>
      <c r="U641" s="224"/>
      <c r="V641" s="224"/>
      <c r="W641" s="219"/>
    </row>
    <row r="642" spans="1:23" ht="12.75" customHeight="1" x14ac:dyDescent="0.25">
      <c r="A642" s="219"/>
      <c r="B642" s="141"/>
      <c r="C642" s="141"/>
      <c r="D642" s="141"/>
      <c r="E642" s="447"/>
      <c r="F642" s="448"/>
      <c r="G642" s="448"/>
      <c r="H642" s="448"/>
      <c r="I642" s="257"/>
      <c r="J642" s="257"/>
      <c r="K642" s="257"/>
      <c r="L642" s="257"/>
      <c r="M642" s="257"/>
      <c r="N642" s="257"/>
      <c r="O642" s="257"/>
      <c r="P642" s="257"/>
      <c r="Q642" s="254"/>
      <c r="R642" s="254"/>
      <c r="S642" s="258"/>
      <c r="T642" s="223"/>
      <c r="U642" s="224"/>
      <c r="V642" s="224"/>
      <c r="W642" s="219"/>
    </row>
    <row r="643" spans="1:23" ht="12.75" customHeight="1" x14ac:dyDescent="0.25">
      <c r="A643" s="219"/>
      <c r="B643" s="141"/>
      <c r="C643" s="141"/>
      <c r="D643" s="141"/>
      <c r="E643" s="447"/>
      <c r="F643" s="448"/>
      <c r="G643" s="448"/>
      <c r="H643" s="448"/>
      <c r="I643" s="257"/>
      <c r="J643" s="257"/>
      <c r="K643" s="257"/>
      <c r="L643" s="257"/>
      <c r="M643" s="257"/>
      <c r="N643" s="257"/>
      <c r="O643" s="257"/>
      <c r="P643" s="257"/>
      <c r="Q643" s="254"/>
      <c r="R643" s="254"/>
      <c r="S643" s="258"/>
      <c r="T643" s="223"/>
      <c r="U643" s="224"/>
      <c r="V643" s="224"/>
      <c r="W643" s="219"/>
    </row>
    <row r="644" spans="1:23" ht="12.75" customHeight="1" x14ac:dyDescent="0.25">
      <c r="A644" s="219"/>
      <c r="B644" s="141"/>
      <c r="C644" s="141"/>
      <c r="D644" s="141"/>
      <c r="E644" s="447"/>
      <c r="F644" s="448"/>
      <c r="G644" s="448"/>
      <c r="H644" s="448"/>
      <c r="I644" s="257"/>
      <c r="J644" s="257"/>
      <c r="K644" s="257"/>
      <c r="L644" s="257"/>
      <c r="M644" s="257"/>
      <c r="N644" s="257"/>
      <c r="O644" s="257"/>
      <c r="P644" s="257"/>
      <c r="Q644" s="254"/>
      <c r="R644" s="254"/>
      <c r="S644" s="258"/>
      <c r="T644" s="223"/>
      <c r="U644" s="224"/>
      <c r="V644" s="224"/>
      <c r="W644" s="219"/>
    </row>
    <row r="645" spans="1:23" ht="12.75" customHeight="1" x14ac:dyDescent="0.25">
      <c r="A645" s="219"/>
      <c r="B645" s="141"/>
      <c r="C645" s="141"/>
      <c r="D645" s="141"/>
      <c r="E645" s="447"/>
      <c r="F645" s="448"/>
      <c r="G645" s="448"/>
      <c r="H645" s="448"/>
      <c r="I645" s="257"/>
      <c r="J645" s="257"/>
      <c r="K645" s="257"/>
      <c r="L645" s="257"/>
      <c r="M645" s="257"/>
      <c r="N645" s="257"/>
      <c r="O645" s="257"/>
      <c r="P645" s="257"/>
      <c r="Q645" s="254"/>
      <c r="R645" s="254"/>
      <c r="S645" s="258"/>
      <c r="T645" s="223"/>
      <c r="U645" s="224"/>
      <c r="V645" s="224"/>
      <c r="W645" s="219"/>
    </row>
    <row r="646" spans="1:23" ht="12.75" customHeight="1" x14ac:dyDescent="0.25">
      <c r="A646" s="219"/>
      <c r="B646" s="141"/>
      <c r="C646" s="141"/>
      <c r="D646" s="141"/>
      <c r="E646" s="447"/>
      <c r="F646" s="448"/>
      <c r="G646" s="448"/>
      <c r="H646" s="448"/>
      <c r="I646" s="257"/>
      <c r="J646" s="257"/>
      <c r="K646" s="257"/>
      <c r="L646" s="257"/>
      <c r="M646" s="257"/>
      <c r="N646" s="257"/>
      <c r="O646" s="257"/>
      <c r="P646" s="257"/>
      <c r="Q646" s="254"/>
      <c r="R646" s="254"/>
      <c r="S646" s="258"/>
      <c r="T646" s="223"/>
      <c r="U646" s="224"/>
      <c r="V646" s="224"/>
      <c r="W646" s="219"/>
    </row>
    <row r="647" spans="1:23" ht="12.75" customHeight="1" x14ac:dyDescent="0.25">
      <c r="A647" s="219"/>
      <c r="B647" s="141"/>
      <c r="C647" s="141"/>
      <c r="D647" s="141"/>
      <c r="E647" s="447"/>
      <c r="F647" s="448"/>
      <c r="G647" s="448"/>
      <c r="H647" s="448"/>
      <c r="I647" s="257"/>
      <c r="J647" s="257"/>
      <c r="K647" s="257"/>
      <c r="L647" s="257"/>
      <c r="M647" s="257"/>
      <c r="N647" s="257"/>
      <c r="O647" s="257"/>
      <c r="P647" s="257"/>
      <c r="Q647" s="254"/>
      <c r="R647" s="254"/>
      <c r="S647" s="258"/>
      <c r="T647" s="223"/>
      <c r="U647" s="224"/>
      <c r="V647" s="224"/>
      <c r="W647" s="219"/>
    </row>
    <row r="648" spans="1:23" ht="12.75" customHeight="1" x14ac:dyDescent="0.25">
      <c r="A648" s="219"/>
      <c r="B648" s="141"/>
      <c r="C648" s="141"/>
      <c r="D648" s="141"/>
      <c r="E648" s="447"/>
      <c r="F648" s="448"/>
      <c r="G648" s="448"/>
      <c r="H648" s="448"/>
      <c r="I648" s="257"/>
      <c r="J648" s="257"/>
      <c r="K648" s="257"/>
      <c r="L648" s="257"/>
      <c r="M648" s="257"/>
      <c r="N648" s="257"/>
      <c r="O648" s="257"/>
      <c r="P648" s="257"/>
      <c r="Q648" s="254"/>
      <c r="R648" s="254"/>
      <c r="S648" s="258"/>
      <c r="T648" s="223"/>
      <c r="U648" s="224"/>
      <c r="V648" s="224"/>
      <c r="W648" s="219"/>
    </row>
    <row r="649" spans="1:23" ht="12.75" customHeight="1" x14ac:dyDescent="0.25">
      <c r="A649" s="219"/>
      <c r="B649" s="141"/>
      <c r="C649" s="141"/>
      <c r="D649" s="141"/>
      <c r="E649" s="447"/>
      <c r="F649" s="448"/>
      <c r="G649" s="448"/>
      <c r="H649" s="448"/>
      <c r="I649" s="257"/>
      <c r="J649" s="257"/>
      <c r="K649" s="257"/>
      <c r="L649" s="257"/>
      <c r="M649" s="257"/>
      <c r="N649" s="257"/>
      <c r="O649" s="257"/>
      <c r="P649" s="257"/>
      <c r="Q649" s="254"/>
      <c r="R649" s="254"/>
      <c r="S649" s="258"/>
      <c r="T649" s="223"/>
      <c r="U649" s="224"/>
      <c r="V649" s="224"/>
      <c r="W649" s="219"/>
    </row>
    <row r="650" spans="1:23" ht="12.75" customHeight="1" x14ac:dyDescent="0.25">
      <c r="A650" s="219"/>
      <c r="B650" s="141"/>
      <c r="C650" s="141"/>
      <c r="D650" s="141"/>
      <c r="E650" s="447"/>
      <c r="F650" s="448"/>
      <c r="G650" s="448"/>
      <c r="H650" s="448"/>
      <c r="I650" s="257"/>
      <c r="J650" s="257"/>
      <c r="K650" s="257"/>
      <c r="L650" s="257"/>
      <c r="M650" s="257"/>
      <c r="N650" s="257"/>
      <c r="O650" s="257"/>
      <c r="P650" s="257"/>
      <c r="Q650" s="254"/>
      <c r="R650" s="254"/>
      <c r="S650" s="258"/>
      <c r="T650" s="223"/>
      <c r="U650" s="224"/>
      <c r="V650" s="224"/>
      <c r="W650" s="219"/>
    </row>
    <row r="651" spans="1:23" ht="12.75" customHeight="1" x14ac:dyDescent="0.25">
      <c r="A651" s="219"/>
      <c r="B651" s="141"/>
      <c r="C651" s="141"/>
      <c r="D651" s="141"/>
      <c r="E651" s="447"/>
      <c r="F651" s="448"/>
      <c r="G651" s="448"/>
      <c r="H651" s="448"/>
      <c r="I651" s="257"/>
      <c r="J651" s="257"/>
      <c r="K651" s="257"/>
      <c r="L651" s="257"/>
      <c r="M651" s="257"/>
      <c r="N651" s="257"/>
      <c r="O651" s="257"/>
      <c r="P651" s="257"/>
      <c r="Q651" s="254"/>
      <c r="R651" s="254"/>
      <c r="S651" s="258"/>
      <c r="T651" s="223"/>
      <c r="U651" s="224"/>
      <c r="V651" s="224"/>
      <c r="W651" s="219"/>
    </row>
    <row r="652" spans="1:23" ht="12.75" customHeight="1" x14ac:dyDescent="0.25">
      <c r="A652" s="219"/>
      <c r="B652" s="141"/>
      <c r="C652" s="141"/>
      <c r="D652" s="141"/>
      <c r="E652" s="447"/>
      <c r="F652" s="448"/>
      <c r="G652" s="448"/>
      <c r="H652" s="448"/>
      <c r="I652" s="257"/>
      <c r="J652" s="257"/>
      <c r="K652" s="257"/>
      <c r="L652" s="257"/>
      <c r="M652" s="257"/>
      <c r="N652" s="257"/>
      <c r="O652" s="257"/>
      <c r="P652" s="257"/>
      <c r="Q652" s="254"/>
      <c r="R652" s="254"/>
      <c r="S652" s="258"/>
      <c r="T652" s="223"/>
      <c r="U652" s="224"/>
      <c r="V652" s="224"/>
      <c r="W652" s="219"/>
    </row>
    <row r="653" spans="1:23" ht="12.75" customHeight="1" x14ac:dyDescent="0.25">
      <c r="A653" s="219"/>
      <c r="B653" s="141"/>
      <c r="C653" s="141"/>
      <c r="D653" s="141"/>
      <c r="E653" s="447"/>
      <c r="F653" s="448"/>
      <c r="G653" s="448"/>
      <c r="H653" s="448"/>
      <c r="I653" s="257"/>
      <c r="J653" s="257"/>
      <c r="K653" s="257"/>
      <c r="L653" s="257"/>
      <c r="M653" s="257"/>
      <c r="N653" s="257"/>
      <c r="O653" s="257"/>
      <c r="P653" s="257"/>
      <c r="Q653" s="254"/>
      <c r="R653" s="254"/>
      <c r="S653" s="258"/>
      <c r="T653" s="223"/>
      <c r="U653" s="224"/>
      <c r="V653" s="224"/>
      <c r="W653" s="219"/>
    </row>
    <row r="654" spans="1:23" ht="12.75" customHeight="1" x14ac:dyDescent="0.25">
      <c r="A654" s="219"/>
      <c r="B654" s="141"/>
      <c r="C654" s="141"/>
      <c r="D654" s="141"/>
      <c r="E654" s="447"/>
      <c r="F654" s="448"/>
      <c r="G654" s="448"/>
      <c r="H654" s="448"/>
      <c r="I654" s="257"/>
      <c r="J654" s="257"/>
      <c r="K654" s="257"/>
      <c r="L654" s="257"/>
      <c r="M654" s="257"/>
      <c r="N654" s="257"/>
      <c r="O654" s="257"/>
      <c r="P654" s="257"/>
      <c r="Q654" s="254"/>
      <c r="R654" s="254"/>
      <c r="S654" s="258"/>
      <c r="T654" s="223"/>
      <c r="U654" s="224"/>
      <c r="V654" s="224"/>
      <c r="W654" s="219"/>
    </row>
    <row r="655" spans="1:23" ht="12.75" customHeight="1" x14ac:dyDescent="0.25">
      <c r="A655" s="219"/>
      <c r="B655" s="141"/>
      <c r="C655" s="141"/>
      <c r="D655" s="141"/>
      <c r="E655" s="447"/>
      <c r="F655" s="448"/>
      <c r="G655" s="448"/>
      <c r="H655" s="448"/>
      <c r="I655" s="257"/>
      <c r="J655" s="257"/>
      <c r="K655" s="257"/>
      <c r="L655" s="257"/>
      <c r="M655" s="257"/>
      <c r="N655" s="257"/>
      <c r="O655" s="257"/>
      <c r="P655" s="257"/>
      <c r="Q655" s="254"/>
      <c r="R655" s="254"/>
      <c r="S655" s="258"/>
      <c r="T655" s="223"/>
      <c r="U655" s="224"/>
      <c r="V655" s="224"/>
      <c r="W655" s="219"/>
    </row>
    <row r="656" spans="1:23" ht="12.75" customHeight="1" x14ac:dyDescent="0.25">
      <c r="A656" s="219"/>
      <c r="B656" s="141"/>
      <c r="C656" s="141"/>
      <c r="D656" s="141"/>
      <c r="E656" s="447"/>
      <c r="F656" s="448"/>
      <c r="G656" s="448"/>
      <c r="H656" s="448"/>
      <c r="I656" s="257"/>
      <c r="J656" s="257"/>
      <c r="K656" s="257"/>
      <c r="L656" s="257"/>
      <c r="M656" s="257"/>
      <c r="N656" s="257"/>
      <c r="O656" s="257"/>
      <c r="P656" s="257"/>
      <c r="Q656" s="254"/>
      <c r="R656" s="254"/>
      <c r="S656" s="258"/>
      <c r="T656" s="223"/>
      <c r="U656" s="224"/>
      <c r="V656" s="224"/>
      <c r="W656" s="219"/>
    </row>
    <row r="657" spans="1:23" ht="12.75" customHeight="1" x14ac:dyDescent="0.25">
      <c r="A657" s="219"/>
      <c r="B657" s="141"/>
      <c r="C657" s="141"/>
      <c r="D657" s="141"/>
      <c r="E657" s="447"/>
      <c r="F657" s="448"/>
      <c r="G657" s="448"/>
      <c r="H657" s="448"/>
      <c r="I657" s="257"/>
      <c r="J657" s="257"/>
      <c r="K657" s="257"/>
      <c r="L657" s="257"/>
      <c r="M657" s="257"/>
      <c r="N657" s="257"/>
      <c r="O657" s="257"/>
      <c r="P657" s="257"/>
      <c r="Q657" s="254"/>
      <c r="R657" s="254"/>
      <c r="S657" s="258"/>
      <c r="T657" s="223"/>
      <c r="U657" s="224"/>
      <c r="V657" s="224"/>
      <c r="W657" s="219"/>
    </row>
    <row r="658" spans="1:23" ht="12.75" customHeight="1" x14ac:dyDescent="0.25">
      <c r="A658" s="219"/>
      <c r="B658" s="141"/>
      <c r="C658" s="141"/>
      <c r="D658" s="141"/>
      <c r="E658" s="447"/>
      <c r="F658" s="448"/>
      <c r="G658" s="448"/>
      <c r="H658" s="448"/>
      <c r="I658" s="257"/>
      <c r="J658" s="257"/>
      <c r="K658" s="257"/>
      <c r="L658" s="257"/>
      <c r="M658" s="257"/>
      <c r="N658" s="257"/>
      <c r="O658" s="257"/>
      <c r="P658" s="257"/>
      <c r="Q658" s="254"/>
      <c r="R658" s="254"/>
      <c r="S658" s="258"/>
      <c r="T658" s="223"/>
      <c r="U658" s="224"/>
      <c r="V658" s="224"/>
      <c r="W658" s="219"/>
    </row>
    <row r="659" spans="1:23" ht="12.75" customHeight="1" x14ac:dyDescent="0.25">
      <c r="A659" s="219"/>
      <c r="B659" s="141"/>
      <c r="C659" s="141"/>
      <c r="D659" s="141"/>
      <c r="E659" s="447"/>
      <c r="F659" s="448"/>
      <c r="G659" s="448"/>
      <c r="H659" s="448"/>
      <c r="I659" s="257"/>
      <c r="J659" s="257"/>
      <c r="K659" s="257"/>
      <c r="L659" s="257"/>
      <c r="M659" s="257"/>
      <c r="N659" s="257"/>
      <c r="O659" s="257"/>
      <c r="P659" s="257"/>
      <c r="Q659" s="254"/>
      <c r="R659" s="254"/>
      <c r="S659" s="258"/>
      <c r="T659" s="223"/>
      <c r="U659" s="224"/>
      <c r="V659" s="224"/>
      <c r="W659" s="219"/>
    </row>
    <row r="660" spans="1:23" ht="12.75" customHeight="1" x14ac:dyDescent="0.25">
      <c r="A660" s="219"/>
      <c r="B660" s="141"/>
      <c r="C660" s="141"/>
      <c r="D660" s="141"/>
      <c r="E660" s="447"/>
      <c r="F660" s="448"/>
      <c r="G660" s="448"/>
      <c r="H660" s="448"/>
      <c r="I660" s="257"/>
      <c r="J660" s="257"/>
      <c r="K660" s="257"/>
      <c r="L660" s="257"/>
      <c r="M660" s="257"/>
      <c r="N660" s="257"/>
      <c r="O660" s="257"/>
      <c r="P660" s="257"/>
      <c r="Q660" s="254"/>
      <c r="R660" s="254"/>
      <c r="S660" s="258"/>
      <c r="T660" s="223"/>
      <c r="U660" s="224"/>
      <c r="V660" s="224"/>
      <c r="W660" s="219"/>
    </row>
    <row r="661" spans="1:23" ht="12.75" customHeight="1" x14ac:dyDescent="0.25">
      <c r="A661" s="219"/>
      <c r="B661" s="141"/>
      <c r="C661" s="141"/>
      <c r="D661" s="141"/>
      <c r="E661" s="447"/>
      <c r="F661" s="448"/>
      <c r="G661" s="448"/>
      <c r="H661" s="448"/>
      <c r="I661" s="257"/>
      <c r="J661" s="257"/>
      <c r="K661" s="257"/>
      <c r="L661" s="257"/>
      <c r="M661" s="257"/>
      <c r="N661" s="257"/>
      <c r="O661" s="257"/>
      <c r="P661" s="257"/>
      <c r="Q661" s="254"/>
      <c r="R661" s="254"/>
      <c r="S661" s="258"/>
      <c r="T661" s="223"/>
      <c r="U661" s="224"/>
      <c r="V661" s="224"/>
      <c r="W661" s="219"/>
    </row>
    <row r="662" spans="1:23" ht="12.75" customHeight="1" x14ac:dyDescent="0.25">
      <c r="A662" s="219"/>
      <c r="B662" s="141"/>
      <c r="C662" s="141"/>
      <c r="D662" s="141"/>
      <c r="E662" s="447"/>
      <c r="F662" s="448"/>
      <c r="G662" s="448"/>
      <c r="H662" s="448"/>
      <c r="I662" s="257"/>
      <c r="J662" s="257"/>
      <c r="K662" s="257"/>
      <c r="L662" s="257"/>
      <c r="M662" s="257"/>
      <c r="N662" s="257"/>
      <c r="O662" s="257"/>
      <c r="P662" s="257"/>
      <c r="Q662" s="254"/>
      <c r="R662" s="254"/>
      <c r="S662" s="258"/>
      <c r="T662" s="223"/>
      <c r="U662" s="224"/>
      <c r="V662" s="224"/>
      <c r="W662" s="219"/>
    </row>
    <row r="663" spans="1:23" ht="12.75" customHeight="1" x14ac:dyDescent="0.25">
      <c r="A663" s="219"/>
      <c r="B663" s="141"/>
      <c r="C663" s="141"/>
      <c r="D663" s="141"/>
      <c r="E663" s="447"/>
      <c r="F663" s="448"/>
      <c r="G663" s="448"/>
      <c r="H663" s="448"/>
      <c r="I663" s="257"/>
      <c r="J663" s="257"/>
      <c r="K663" s="257"/>
      <c r="L663" s="257"/>
      <c r="M663" s="257"/>
      <c r="N663" s="257"/>
      <c r="O663" s="257"/>
      <c r="P663" s="257"/>
      <c r="Q663" s="254"/>
      <c r="R663" s="254"/>
      <c r="S663" s="258"/>
      <c r="T663" s="223"/>
      <c r="U663" s="224"/>
      <c r="V663" s="224"/>
      <c r="W663" s="219"/>
    </row>
    <row r="664" spans="1:23" ht="12.75" customHeight="1" x14ac:dyDescent="0.25">
      <c r="A664" s="219"/>
      <c r="B664" s="141"/>
      <c r="C664" s="141"/>
      <c r="D664" s="141"/>
      <c r="E664" s="447"/>
      <c r="F664" s="448"/>
      <c r="G664" s="448"/>
      <c r="H664" s="448"/>
      <c r="I664" s="257"/>
      <c r="J664" s="257"/>
      <c r="K664" s="257"/>
      <c r="L664" s="257"/>
      <c r="M664" s="257"/>
      <c r="N664" s="257"/>
      <c r="O664" s="257"/>
      <c r="P664" s="257"/>
      <c r="Q664" s="254"/>
      <c r="R664" s="254"/>
      <c r="S664" s="258"/>
      <c r="T664" s="223"/>
      <c r="U664" s="224"/>
      <c r="V664" s="224"/>
      <c r="W664" s="219"/>
    </row>
    <row r="665" spans="1:23" ht="12.75" customHeight="1" x14ac:dyDescent="0.25">
      <c r="A665" s="219"/>
      <c r="B665" s="141"/>
      <c r="C665" s="141"/>
      <c r="D665" s="141"/>
      <c r="E665" s="447"/>
      <c r="F665" s="448"/>
      <c r="G665" s="448"/>
      <c r="H665" s="448"/>
      <c r="I665" s="257"/>
      <c r="J665" s="257"/>
      <c r="K665" s="257"/>
      <c r="L665" s="257"/>
      <c r="M665" s="257"/>
      <c r="N665" s="257"/>
      <c r="O665" s="257"/>
      <c r="P665" s="257"/>
      <c r="Q665" s="254"/>
      <c r="R665" s="254"/>
      <c r="S665" s="258"/>
      <c r="T665" s="223"/>
      <c r="U665" s="224"/>
      <c r="V665" s="224"/>
      <c r="W665" s="219"/>
    </row>
    <row r="666" spans="1:23" ht="12.75" customHeight="1" x14ac:dyDescent="0.25">
      <c r="A666" s="219"/>
      <c r="B666" s="141"/>
      <c r="C666" s="141"/>
      <c r="D666" s="141"/>
      <c r="E666" s="447"/>
      <c r="F666" s="448"/>
      <c r="G666" s="448"/>
      <c r="H666" s="448"/>
      <c r="I666" s="257"/>
      <c r="J666" s="257"/>
      <c r="K666" s="257"/>
      <c r="L666" s="257"/>
      <c r="M666" s="257"/>
      <c r="N666" s="257"/>
      <c r="O666" s="257"/>
      <c r="P666" s="257"/>
      <c r="Q666" s="254"/>
      <c r="R666" s="254"/>
      <c r="S666" s="258"/>
      <c r="T666" s="223"/>
      <c r="U666" s="224"/>
      <c r="V666" s="224"/>
      <c r="W666" s="219"/>
    </row>
    <row r="667" spans="1:23" ht="12.75" customHeight="1" x14ac:dyDescent="0.25">
      <c r="A667" s="219"/>
      <c r="B667" s="141"/>
      <c r="C667" s="141"/>
      <c r="D667" s="141"/>
      <c r="E667" s="447"/>
      <c r="F667" s="448"/>
      <c r="G667" s="448"/>
      <c r="H667" s="448"/>
      <c r="I667" s="257"/>
      <c r="J667" s="257"/>
      <c r="K667" s="257"/>
      <c r="L667" s="257"/>
      <c r="M667" s="257"/>
      <c r="N667" s="257"/>
      <c r="O667" s="257"/>
      <c r="P667" s="257"/>
      <c r="Q667" s="254"/>
      <c r="R667" s="254"/>
      <c r="S667" s="258"/>
      <c r="T667" s="223"/>
      <c r="U667" s="224"/>
      <c r="V667" s="224"/>
      <c r="W667" s="219"/>
    </row>
    <row r="668" spans="1:23" ht="12.75" customHeight="1" x14ac:dyDescent="0.25">
      <c r="A668" s="219"/>
      <c r="B668" s="141"/>
      <c r="C668" s="141"/>
      <c r="D668" s="141"/>
      <c r="E668" s="447"/>
      <c r="F668" s="448"/>
      <c r="G668" s="448"/>
      <c r="H668" s="448"/>
      <c r="I668" s="257"/>
      <c r="J668" s="257"/>
      <c r="K668" s="257"/>
      <c r="L668" s="257"/>
      <c r="M668" s="257"/>
      <c r="N668" s="257"/>
      <c r="O668" s="257"/>
      <c r="P668" s="257"/>
      <c r="Q668" s="254"/>
      <c r="R668" s="254"/>
      <c r="S668" s="258"/>
      <c r="T668" s="223"/>
      <c r="U668" s="224"/>
      <c r="V668" s="224"/>
      <c r="W668" s="219"/>
    </row>
    <row r="669" spans="1:23" ht="12.75" customHeight="1" x14ac:dyDescent="0.25">
      <c r="A669" s="219"/>
      <c r="B669" s="141"/>
      <c r="C669" s="141"/>
      <c r="D669" s="141"/>
      <c r="E669" s="447"/>
      <c r="F669" s="448"/>
      <c r="G669" s="448"/>
      <c r="H669" s="448"/>
      <c r="I669" s="257"/>
      <c r="J669" s="257"/>
      <c r="K669" s="257"/>
      <c r="L669" s="257"/>
      <c r="M669" s="257"/>
      <c r="N669" s="257"/>
      <c r="O669" s="257"/>
      <c r="P669" s="257"/>
      <c r="Q669" s="254"/>
      <c r="R669" s="254"/>
      <c r="S669" s="258"/>
      <c r="T669" s="223"/>
      <c r="U669" s="224"/>
      <c r="V669" s="224"/>
      <c r="W669" s="219"/>
    </row>
    <row r="670" spans="1:23" ht="12.75" customHeight="1" x14ac:dyDescent="0.25">
      <c r="A670" s="219"/>
      <c r="B670" s="141"/>
      <c r="C670" s="141"/>
      <c r="D670" s="141"/>
      <c r="E670" s="447"/>
      <c r="F670" s="448"/>
      <c r="G670" s="448"/>
      <c r="H670" s="448"/>
      <c r="I670" s="257"/>
      <c r="J670" s="257"/>
      <c r="K670" s="257"/>
      <c r="L670" s="257"/>
      <c r="M670" s="257"/>
      <c r="N670" s="257"/>
      <c r="O670" s="257"/>
      <c r="P670" s="257"/>
      <c r="Q670" s="254"/>
      <c r="R670" s="254"/>
      <c r="S670" s="258"/>
      <c r="T670" s="223"/>
      <c r="U670" s="224"/>
      <c r="V670" s="224"/>
      <c r="W670" s="219"/>
    </row>
    <row r="671" spans="1:23" ht="12.75" customHeight="1" x14ac:dyDescent="0.25">
      <c r="A671" s="219"/>
      <c r="B671" s="141"/>
      <c r="C671" s="141"/>
      <c r="D671" s="141"/>
      <c r="E671" s="447"/>
      <c r="F671" s="448"/>
      <c r="G671" s="448"/>
      <c r="H671" s="448"/>
      <c r="I671" s="257"/>
      <c r="J671" s="257"/>
      <c r="K671" s="257"/>
      <c r="L671" s="257"/>
      <c r="M671" s="257"/>
      <c r="N671" s="257"/>
      <c r="O671" s="257"/>
      <c r="P671" s="257"/>
      <c r="Q671" s="254"/>
      <c r="R671" s="254"/>
      <c r="S671" s="258"/>
      <c r="T671" s="223"/>
      <c r="U671" s="224"/>
      <c r="V671" s="224"/>
      <c r="W671" s="219"/>
    </row>
    <row r="672" spans="1:23" ht="12.75" customHeight="1" x14ac:dyDescent="0.25">
      <c r="A672" s="219"/>
      <c r="B672" s="141"/>
      <c r="C672" s="141"/>
      <c r="D672" s="141"/>
      <c r="E672" s="447"/>
      <c r="F672" s="448"/>
      <c r="G672" s="448"/>
      <c r="H672" s="448"/>
      <c r="I672" s="257"/>
      <c r="J672" s="257"/>
      <c r="K672" s="257"/>
      <c r="L672" s="257"/>
      <c r="M672" s="257"/>
      <c r="N672" s="257"/>
      <c r="O672" s="257"/>
      <c r="P672" s="257"/>
      <c r="Q672" s="254"/>
      <c r="R672" s="254"/>
      <c r="S672" s="258"/>
      <c r="T672" s="223"/>
      <c r="U672" s="224"/>
      <c r="V672" s="224"/>
      <c r="W672" s="219"/>
    </row>
    <row r="673" spans="1:23" ht="12.75" customHeight="1" x14ac:dyDescent="0.25">
      <c r="A673" s="219"/>
      <c r="B673" s="141"/>
      <c r="C673" s="141"/>
      <c r="D673" s="141"/>
      <c r="E673" s="447"/>
      <c r="F673" s="448"/>
      <c r="G673" s="448"/>
      <c r="H673" s="448"/>
      <c r="I673" s="257"/>
      <c r="J673" s="257"/>
      <c r="K673" s="257"/>
      <c r="L673" s="257"/>
      <c r="M673" s="257"/>
      <c r="N673" s="257"/>
      <c r="O673" s="257"/>
      <c r="P673" s="257"/>
      <c r="Q673" s="254"/>
      <c r="R673" s="254"/>
      <c r="S673" s="258"/>
      <c r="T673" s="223"/>
      <c r="U673" s="224"/>
      <c r="V673" s="224"/>
      <c r="W673" s="219"/>
    </row>
    <row r="674" spans="1:23" ht="12.75" customHeight="1" x14ac:dyDescent="0.25">
      <c r="A674" s="219"/>
      <c r="B674" s="141"/>
      <c r="C674" s="141"/>
      <c r="D674" s="141"/>
      <c r="E674" s="447"/>
      <c r="F674" s="448"/>
      <c r="G674" s="448"/>
      <c r="H674" s="448"/>
      <c r="I674" s="257"/>
      <c r="J674" s="257"/>
      <c r="K674" s="257"/>
      <c r="L674" s="257"/>
      <c r="M674" s="257"/>
      <c r="N674" s="257"/>
      <c r="O674" s="257"/>
      <c r="P674" s="257"/>
      <c r="Q674" s="254"/>
      <c r="R674" s="254"/>
      <c r="S674" s="258"/>
      <c r="T674" s="223"/>
      <c r="U674" s="224"/>
      <c r="V674" s="224"/>
      <c r="W674" s="219"/>
    </row>
    <row r="675" spans="1:23" ht="12.75" customHeight="1" x14ac:dyDescent="0.25">
      <c r="A675" s="219"/>
      <c r="B675" s="141"/>
      <c r="C675" s="141"/>
      <c r="D675" s="141"/>
      <c r="E675" s="447"/>
      <c r="F675" s="448"/>
      <c r="G675" s="448"/>
      <c r="H675" s="448"/>
      <c r="I675" s="257"/>
      <c r="J675" s="257"/>
      <c r="K675" s="257"/>
      <c r="L675" s="257"/>
      <c r="M675" s="257"/>
      <c r="N675" s="257"/>
      <c r="O675" s="257"/>
      <c r="P675" s="257"/>
      <c r="Q675" s="254"/>
      <c r="R675" s="254"/>
      <c r="S675" s="258"/>
      <c r="T675" s="223"/>
      <c r="U675" s="224"/>
      <c r="V675" s="224"/>
      <c r="W675" s="219"/>
    </row>
    <row r="676" spans="1:23" ht="12.75" customHeight="1" x14ac:dyDescent="0.25">
      <c r="A676" s="219"/>
      <c r="B676" s="141"/>
      <c r="C676" s="141"/>
      <c r="D676" s="141"/>
      <c r="E676" s="447"/>
      <c r="F676" s="448"/>
      <c r="G676" s="448"/>
      <c r="H676" s="448"/>
      <c r="I676" s="257"/>
      <c r="J676" s="257"/>
      <c r="K676" s="257"/>
      <c r="L676" s="257"/>
      <c r="M676" s="257"/>
      <c r="N676" s="257"/>
      <c r="O676" s="257"/>
      <c r="P676" s="257"/>
      <c r="Q676" s="254"/>
      <c r="R676" s="254"/>
      <c r="S676" s="258"/>
      <c r="T676" s="223"/>
      <c r="U676" s="224"/>
      <c r="V676" s="224"/>
      <c r="W676" s="219"/>
    </row>
    <row r="677" spans="1:23" ht="12.75" customHeight="1" x14ac:dyDescent="0.25">
      <c r="A677" s="219"/>
      <c r="B677" s="141"/>
      <c r="C677" s="141"/>
      <c r="D677" s="141"/>
      <c r="E677" s="447"/>
      <c r="F677" s="448"/>
      <c r="G677" s="448"/>
      <c r="H677" s="448"/>
      <c r="I677" s="257"/>
      <c r="J677" s="257"/>
      <c r="K677" s="257"/>
      <c r="L677" s="257"/>
      <c r="M677" s="257"/>
      <c r="N677" s="257"/>
      <c r="O677" s="257"/>
      <c r="P677" s="257"/>
      <c r="Q677" s="254"/>
      <c r="R677" s="254"/>
      <c r="S677" s="258"/>
      <c r="T677" s="223"/>
      <c r="U677" s="224"/>
      <c r="V677" s="224"/>
      <c r="W677" s="219"/>
    </row>
    <row r="678" spans="1:23" ht="12.75" customHeight="1" x14ac:dyDescent="0.25">
      <c r="A678" s="219"/>
      <c r="B678" s="141"/>
      <c r="C678" s="141"/>
      <c r="D678" s="141"/>
      <c r="E678" s="447"/>
      <c r="F678" s="448"/>
      <c r="G678" s="448"/>
      <c r="H678" s="448"/>
      <c r="I678" s="257"/>
      <c r="J678" s="257"/>
      <c r="K678" s="257"/>
      <c r="L678" s="257"/>
      <c r="M678" s="257"/>
      <c r="N678" s="257"/>
      <c r="O678" s="257"/>
      <c r="P678" s="257"/>
      <c r="Q678" s="254"/>
      <c r="R678" s="254"/>
      <c r="S678" s="258"/>
      <c r="T678" s="223"/>
      <c r="U678" s="224"/>
      <c r="V678" s="224"/>
      <c r="W678" s="219"/>
    </row>
    <row r="679" spans="1:23" ht="12.75" customHeight="1" x14ac:dyDescent="0.25">
      <c r="A679" s="219"/>
      <c r="B679" s="141"/>
      <c r="C679" s="141"/>
      <c r="D679" s="141"/>
      <c r="E679" s="447"/>
      <c r="F679" s="448"/>
      <c r="G679" s="448"/>
      <c r="H679" s="448"/>
      <c r="I679" s="257"/>
      <c r="J679" s="257"/>
      <c r="K679" s="257"/>
      <c r="L679" s="257"/>
      <c r="M679" s="257"/>
      <c r="N679" s="257"/>
      <c r="O679" s="257"/>
      <c r="P679" s="257"/>
      <c r="Q679" s="254"/>
      <c r="R679" s="254"/>
      <c r="S679" s="258"/>
      <c r="T679" s="223"/>
      <c r="U679" s="224"/>
      <c r="V679" s="224"/>
      <c r="W679" s="219"/>
    </row>
    <row r="680" spans="1:23" ht="12.75" customHeight="1" x14ac:dyDescent="0.25">
      <c r="A680" s="219"/>
      <c r="B680" s="141"/>
      <c r="C680" s="141"/>
      <c r="D680" s="141"/>
      <c r="E680" s="447"/>
      <c r="F680" s="448"/>
      <c r="G680" s="448"/>
      <c r="H680" s="448"/>
      <c r="I680" s="257"/>
      <c r="J680" s="257"/>
      <c r="K680" s="257"/>
      <c r="L680" s="257"/>
      <c r="M680" s="257"/>
      <c r="N680" s="257"/>
      <c r="O680" s="257"/>
      <c r="P680" s="257"/>
      <c r="Q680" s="254"/>
      <c r="R680" s="254"/>
      <c r="S680" s="258"/>
      <c r="T680" s="223"/>
      <c r="U680" s="224"/>
      <c r="V680" s="224"/>
      <c r="W680" s="219"/>
    </row>
    <row r="681" spans="1:23" ht="12.75" customHeight="1" x14ac:dyDescent="0.25">
      <c r="A681" s="219"/>
      <c r="B681" s="141"/>
      <c r="C681" s="141"/>
      <c r="D681" s="141"/>
      <c r="E681" s="447"/>
      <c r="F681" s="448"/>
      <c r="G681" s="448"/>
      <c r="H681" s="448"/>
      <c r="I681" s="257"/>
      <c r="J681" s="257"/>
      <c r="K681" s="257"/>
      <c r="L681" s="257"/>
      <c r="M681" s="257"/>
      <c r="N681" s="257"/>
      <c r="O681" s="257"/>
      <c r="P681" s="257"/>
      <c r="Q681" s="254"/>
      <c r="R681" s="254"/>
      <c r="S681" s="258"/>
      <c r="T681" s="223"/>
      <c r="U681" s="224"/>
      <c r="V681" s="224"/>
      <c r="W681" s="219"/>
    </row>
    <row r="682" spans="1:23" ht="12.75" customHeight="1" x14ac:dyDescent="0.25">
      <c r="A682" s="219"/>
      <c r="B682" s="141"/>
      <c r="C682" s="141"/>
      <c r="D682" s="141"/>
      <c r="E682" s="447"/>
      <c r="F682" s="448"/>
      <c r="G682" s="448"/>
      <c r="H682" s="448"/>
      <c r="I682" s="257"/>
      <c r="J682" s="257"/>
      <c r="K682" s="257"/>
      <c r="L682" s="257"/>
      <c r="M682" s="257"/>
      <c r="N682" s="257"/>
      <c r="O682" s="257"/>
      <c r="P682" s="257"/>
      <c r="Q682" s="254"/>
      <c r="R682" s="254"/>
      <c r="S682" s="258"/>
      <c r="T682" s="223"/>
      <c r="U682" s="224"/>
      <c r="V682" s="224"/>
      <c r="W682" s="219"/>
    </row>
    <row r="683" spans="1:23" ht="12.75" customHeight="1" x14ac:dyDescent="0.25">
      <c r="A683" s="219"/>
      <c r="B683" s="141"/>
      <c r="C683" s="141"/>
      <c r="D683" s="141"/>
      <c r="E683" s="447"/>
      <c r="F683" s="448"/>
      <c r="G683" s="448"/>
      <c r="H683" s="448"/>
      <c r="I683" s="257"/>
      <c r="J683" s="257"/>
      <c r="K683" s="257"/>
      <c r="L683" s="257"/>
      <c r="M683" s="257"/>
      <c r="N683" s="257"/>
      <c r="O683" s="257"/>
      <c r="P683" s="257"/>
      <c r="Q683" s="254"/>
      <c r="R683" s="254"/>
      <c r="S683" s="258"/>
      <c r="T683" s="223"/>
      <c r="U683" s="224"/>
      <c r="V683" s="224"/>
      <c r="W683" s="219"/>
    </row>
    <row r="684" spans="1:23" ht="12.75" customHeight="1" x14ac:dyDescent="0.25">
      <c r="A684" s="219"/>
      <c r="B684" s="141"/>
      <c r="C684" s="141"/>
      <c r="D684" s="141"/>
      <c r="E684" s="447"/>
      <c r="F684" s="448"/>
      <c r="G684" s="448"/>
      <c r="H684" s="448"/>
      <c r="I684" s="257"/>
      <c r="J684" s="257"/>
      <c r="K684" s="257"/>
      <c r="L684" s="257"/>
      <c r="M684" s="257"/>
      <c r="N684" s="257"/>
      <c r="O684" s="257"/>
      <c r="P684" s="257"/>
      <c r="Q684" s="254"/>
      <c r="R684" s="254"/>
      <c r="S684" s="258"/>
      <c r="T684" s="223"/>
      <c r="U684" s="224"/>
      <c r="V684" s="224"/>
      <c r="W684" s="219"/>
    </row>
    <row r="685" spans="1:23" ht="12.75" customHeight="1" x14ac:dyDescent="0.25">
      <c r="A685" s="219"/>
      <c r="B685" s="141"/>
      <c r="C685" s="141"/>
      <c r="D685" s="141"/>
      <c r="E685" s="447"/>
      <c r="F685" s="448"/>
      <c r="G685" s="448"/>
      <c r="H685" s="448"/>
      <c r="I685" s="257"/>
      <c r="J685" s="257"/>
      <c r="K685" s="257"/>
      <c r="L685" s="257"/>
      <c r="M685" s="257"/>
      <c r="N685" s="257"/>
      <c r="O685" s="257"/>
      <c r="P685" s="257"/>
      <c r="Q685" s="254"/>
      <c r="R685" s="254"/>
      <c r="S685" s="258"/>
      <c r="T685" s="223"/>
      <c r="U685" s="224"/>
      <c r="V685" s="224"/>
      <c r="W685" s="219"/>
    </row>
    <row r="686" spans="1:23" ht="12.75" customHeight="1" x14ac:dyDescent="0.25">
      <c r="A686" s="219"/>
      <c r="B686" s="141"/>
      <c r="C686" s="141"/>
      <c r="D686" s="141"/>
      <c r="E686" s="447"/>
      <c r="F686" s="448"/>
      <c r="G686" s="448"/>
      <c r="H686" s="448"/>
      <c r="I686" s="257"/>
      <c r="J686" s="257"/>
      <c r="K686" s="257"/>
      <c r="L686" s="257"/>
      <c r="M686" s="257"/>
      <c r="N686" s="257"/>
      <c r="O686" s="257"/>
      <c r="P686" s="257"/>
      <c r="Q686" s="254"/>
      <c r="R686" s="254"/>
      <c r="S686" s="258"/>
      <c r="T686" s="223"/>
      <c r="U686" s="224"/>
      <c r="V686" s="224"/>
      <c r="W686" s="219"/>
    </row>
    <row r="687" spans="1:23" ht="12.75" customHeight="1" x14ac:dyDescent="0.25">
      <c r="A687" s="219"/>
      <c r="B687" s="141"/>
      <c r="C687" s="141"/>
      <c r="D687" s="141"/>
      <c r="E687" s="447"/>
      <c r="F687" s="448"/>
      <c r="G687" s="448"/>
      <c r="H687" s="448"/>
      <c r="I687" s="257"/>
      <c r="J687" s="257"/>
      <c r="K687" s="257"/>
      <c r="L687" s="257"/>
      <c r="M687" s="257"/>
      <c r="N687" s="257"/>
      <c r="O687" s="257"/>
      <c r="P687" s="257"/>
      <c r="Q687" s="254"/>
      <c r="R687" s="254"/>
      <c r="S687" s="258"/>
      <c r="T687" s="223"/>
      <c r="U687" s="224"/>
      <c r="V687" s="224"/>
      <c r="W687" s="219"/>
    </row>
    <row r="688" spans="1:23" ht="12.75" customHeight="1" x14ac:dyDescent="0.25">
      <c r="A688" s="219"/>
      <c r="B688" s="141"/>
      <c r="C688" s="141"/>
      <c r="D688" s="141"/>
      <c r="E688" s="447"/>
      <c r="F688" s="448"/>
      <c r="G688" s="448"/>
      <c r="H688" s="448"/>
      <c r="I688" s="257"/>
      <c r="J688" s="257"/>
      <c r="K688" s="257"/>
      <c r="L688" s="257"/>
      <c r="M688" s="257"/>
      <c r="N688" s="257"/>
      <c r="O688" s="257"/>
      <c r="P688" s="257"/>
      <c r="Q688" s="254"/>
      <c r="R688" s="254"/>
      <c r="S688" s="258"/>
      <c r="T688" s="223"/>
      <c r="U688" s="224"/>
      <c r="V688" s="224"/>
      <c r="W688" s="219"/>
    </row>
    <row r="689" spans="1:23" ht="12.75" customHeight="1" x14ac:dyDescent="0.25">
      <c r="A689" s="219"/>
      <c r="B689" s="141"/>
      <c r="C689" s="141"/>
      <c r="D689" s="141"/>
      <c r="E689" s="447"/>
      <c r="F689" s="448"/>
      <c r="G689" s="448"/>
      <c r="H689" s="448"/>
      <c r="I689" s="257"/>
      <c r="J689" s="257"/>
      <c r="K689" s="257"/>
      <c r="L689" s="257"/>
      <c r="M689" s="257"/>
      <c r="N689" s="257"/>
      <c r="O689" s="257"/>
      <c r="P689" s="257"/>
      <c r="Q689" s="254"/>
      <c r="R689" s="254"/>
      <c r="S689" s="258"/>
      <c r="T689" s="223"/>
      <c r="U689" s="224"/>
      <c r="V689" s="224"/>
      <c r="W689" s="219"/>
    </row>
    <row r="690" spans="1:23" ht="12.75" customHeight="1" x14ac:dyDescent="0.25">
      <c r="A690" s="219"/>
      <c r="B690" s="141"/>
      <c r="C690" s="141"/>
      <c r="D690" s="141"/>
      <c r="E690" s="447"/>
      <c r="F690" s="448"/>
      <c r="G690" s="448"/>
      <c r="H690" s="448"/>
      <c r="I690" s="257"/>
      <c r="J690" s="257"/>
      <c r="K690" s="257"/>
      <c r="L690" s="257"/>
      <c r="M690" s="257"/>
      <c r="N690" s="257"/>
      <c r="O690" s="257"/>
      <c r="P690" s="257"/>
      <c r="Q690" s="254"/>
      <c r="R690" s="254"/>
      <c r="S690" s="258"/>
      <c r="T690" s="223"/>
      <c r="U690" s="224"/>
      <c r="V690" s="224"/>
      <c r="W690" s="219"/>
    </row>
    <row r="691" spans="1:23" ht="12.75" customHeight="1" x14ac:dyDescent="0.25">
      <c r="A691" s="219"/>
      <c r="B691" s="141"/>
      <c r="C691" s="141"/>
      <c r="D691" s="141"/>
      <c r="E691" s="447"/>
      <c r="F691" s="448"/>
      <c r="G691" s="448"/>
      <c r="H691" s="448"/>
      <c r="I691" s="257"/>
      <c r="J691" s="257"/>
      <c r="K691" s="257"/>
      <c r="L691" s="257"/>
      <c r="M691" s="257"/>
      <c r="N691" s="257"/>
      <c r="O691" s="257"/>
      <c r="P691" s="257"/>
      <c r="Q691" s="254"/>
      <c r="R691" s="254"/>
      <c r="S691" s="258"/>
      <c r="T691" s="223"/>
      <c r="U691" s="224"/>
      <c r="V691" s="224"/>
      <c r="W691" s="219"/>
    </row>
    <row r="692" spans="1:23" ht="12.75" customHeight="1" x14ac:dyDescent="0.25">
      <c r="A692" s="219"/>
      <c r="B692" s="141"/>
      <c r="C692" s="141"/>
      <c r="D692" s="141"/>
      <c r="E692" s="447"/>
      <c r="F692" s="448"/>
      <c r="G692" s="448"/>
      <c r="H692" s="448"/>
      <c r="I692" s="257"/>
      <c r="J692" s="257"/>
      <c r="K692" s="257"/>
      <c r="L692" s="257"/>
      <c r="M692" s="257"/>
      <c r="N692" s="257"/>
      <c r="O692" s="257"/>
      <c r="P692" s="257"/>
      <c r="Q692" s="254"/>
      <c r="R692" s="254"/>
      <c r="S692" s="258"/>
      <c r="T692" s="223"/>
      <c r="U692" s="224"/>
      <c r="V692" s="224"/>
      <c r="W692" s="219"/>
    </row>
    <row r="693" spans="1:23" ht="12.75" customHeight="1" x14ac:dyDescent="0.25">
      <c r="A693" s="219"/>
      <c r="B693" s="141"/>
      <c r="C693" s="141"/>
      <c r="D693" s="141"/>
      <c r="E693" s="447"/>
      <c r="F693" s="448"/>
      <c r="G693" s="448"/>
      <c r="H693" s="448"/>
      <c r="I693" s="257"/>
      <c r="J693" s="257"/>
      <c r="K693" s="257"/>
      <c r="L693" s="257"/>
      <c r="M693" s="257"/>
      <c r="N693" s="257"/>
      <c r="O693" s="257"/>
      <c r="P693" s="257"/>
      <c r="Q693" s="254"/>
      <c r="R693" s="254"/>
      <c r="S693" s="258"/>
      <c r="T693" s="223"/>
      <c r="U693" s="224"/>
      <c r="V693" s="224"/>
      <c r="W693" s="219"/>
    </row>
    <row r="694" spans="1:23" ht="12.75" customHeight="1" x14ac:dyDescent="0.25">
      <c r="A694" s="219"/>
      <c r="B694" s="141"/>
      <c r="C694" s="141"/>
      <c r="D694" s="141"/>
      <c r="E694" s="447"/>
      <c r="F694" s="448"/>
      <c r="G694" s="448"/>
      <c r="H694" s="448"/>
      <c r="I694" s="257"/>
      <c r="J694" s="257"/>
      <c r="K694" s="257"/>
      <c r="L694" s="257"/>
      <c r="M694" s="257"/>
      <c r="N694" s="257"/>
      <c r="O694" s="257"/>
      <c r="P694" s="257"/>
      <c r="Q694" s="254"/>
      <c r="R694" s="254"/>
      <c r="S694" s="258"/>
      <c r="T694" s="223"/>
      <c r="U694" s="224"/>
      <c r="V694" s="224"/>
      <c r="W694" s="219"/>
    </row>
    <row r="695" spans="1:23" ht="12.75" customHeight="1" x14ac:dyDescent="0.25">
      <c r="A695" s="219"/>
      <c r="B695" s="141"/>
      <c r="C695" s="141"/>
      <c r="D695" s="141"/>
      <c r="E695" s="447"/>
      <c r="F695" s="448"/>
      <c r="G695" s="448"/>
      <c r="H695" s="448"/>
      <c r="I695" s="257"/>
      <c r="J695" s="257"/>
      <c r="K695" s="257"/>
      <c r="L695" s="257"/>
      <c r="M695" s="257"/>
      <c r="N695" s="257"/>
      <c r="O695" s="257"/>
      <c r="P695" s="257"/>
      <c r="Q695" s="254"/>
      <c r="R695" s="254"/>
      <c r="S695" s="258"/>
      <c r="T695" s="223"/>
      <c r="U695" s="224"/>
      <c r="V695" s="224"/>
      <c r="W695" s="219"/>
    </row>
    <row r="696" spans="1:23" ht="12.75" customHeight="1" x14ac:dyDescent="0.25">
      <c r="A696" s="219"/>
      <c r="B696" s="141"/>
      <c r="C696" s="141"/>
      <c r="D696" s="141"/>
      <c r="E696" s="447"/>
      <c r="F696" s="448"/>
      <c r="G696" s="448"/>
      <c r="H696" s="448"/>
      <c r="I696" s="257"/>
      <c r="J696" s="257"/>
      <c r="K696" s="257"/>
      <c r="L696" s="257"/>
      <c r="M696" s="257"/>
      <c r="N696" s="257"/>
      <c r="O696" s="257"/>
      <c r="P696" s="257"/>
      <c r="Q696" s="254"/>
      <c r="R696" s="254"/>
      <c r="S696" s="258"/>
      <c r="T696" s="223"/>
      <c r="U696" s="224"/>
      <c r="V696" s="224"/>
      <c r="W696" s="219"/>
    </row>
    <row r="697" spans="1:23" ht="12.75" customHeight="1" x14ac:dyDescent="0.25">
      <c r="A697" s="219"/>
      <c r="B697" s="141"/>
      <c r="C697" s="141"/>
      <c r="D697" s="141"/>
      <c r="E697" s="447"/>
      <c r="F697" s="448"/>
      <c r="G697" s="448"/>
      <c r="H697" s="448"/>
      <c r="I697" s="257"/>
      <c r="J697" s="257"/>
      <c r="K697" s="257"/>
      <c r="L697" s="257"/>
      <c r="M697" s="257"/>
      <c r="N697" s="257"/>
      <c r="O697" s="257"/>
      <c r="P697" s="257"/>
      <c r="Q697" s="254"/>
      <c r="R697" s="254"/>
      <c r="S697" s="258"/>
      <c r="T697" s="223"/>
      <c r="U697" s="224"/>
      <c r="V697" s="224"/>
      <c r="W697" s="219"/>
    </row>
    <row r="698" spans="1:23" ht="12.75" customHeight="1" x14ac:dyDescent="0.25">
      <c r="A698" s="219"/>
      <c r="B698" s="141"/>
      <c r="C698" s="141"/>
      <c r="D698" s="141"/>
      <c r="E698" s="447"/>
      <c r="F698" s="448"/>
      <c r="G698" s="448"/>
      <c r="H698" s="448"/>
      <c r="I698" s="257"/>
      <c r="J698" s="257"/>
      <c r="K698" s="257"/>
      <c r="L698" s="257"/>
      <c r="M698" s="257"/>
      <c r="N698" s="257"/>
      <c r="O698" s="257"/>
      <c r="P698" s="257"/>
      <c r="Q698" s="254"/>
      <c r="R698" s="254"/>
      <c r="S698" s="258"/>
      <c r="T698" s="223"/>
      <c r="U698" s="224"/>
      <c r="V698" s="224"/>
      <c r="W698" s="219"/>
    </row>
    <row r="699" spans="1:23" ht="12.75" customHeight="1" x14ac:dyDescent="0.25">
      <c r="A699" s="219"/>
      <c r="B699" s="141"/>
      <c r="C699" s="141"/>
      <c r="D699" s="141"/>
      <c r="E699" s="447"/>
      <c r="F699" s="448"/>
      <c r="G699" s="448"/>
      <c r="H699" s="448"/>
      <c r="I699" s="257"/>
      <c r="J699" s="257"/>
      <c r="K699" s="257"/>
      <c r="L699" s="257"/>
      <c r="M699" s="257"/>
      <c r="N699" s="257"/>
      <c r="O699" s="257"/>
      <c r="P699" s="257"/>
      <c r="Q699" s="254"/>
      <c r="R699" s="254"/>
      <c r="S699" s="258"/>
      <c r="T699" s="223"/>
      <c r="U699" s="224"/>
      <c r="V699" s="224"/>
      <c r="W699" s="219"/>
    </row>
    <row r="700" spans="1:23" ht="12.75" customHeight="1" x14ac:dyDescent="0.25">
      <c r="A700" s="219"/>
      <c r="B700" s="141"/>
      <c r="C700" s="141"/>
      <c r="D700" s="141"/>
      <c r="E700" s="447"/>
      <c r="F700" s="448"/>
      <c r="G700" s="448"/>
      <c r="H700" s="448"/>
      <c r="I700" s="257"/>
      <c r="J700" s="257"/>
      <c r="K700" s="257"/>
      <c r="L700" s="257"/>
      <c r="M700" s="257"/>
      <c r="N700" s="257"/>
      <c r="O700" s="257"/>
      <c r="P700" s="257"/>
      <c r="Q700" s="254"/>
      <c r="R700" s="254"/>
      <c r="S700" s="258"/>
      <c r="T700" s="223"/>
      <c r="U700" s="224"/>
      <c r="V700" s="224"/>
      <c r="W700" s="219"/>
    </row>
    <row r="701" spans="1:23" ht="12.75" customHeight="1" x14ac:dyDescent="0.25">
      <c r="A701" s="219"/>
      <c r="B701" s="141"/>
      <c r="C701" s="141"/>
      <c r="D701" s="141"/>
      <c r="E701" s="447"/>
      <c r="F701" s="448"/>
      <c r="G701" s="448"/>
      <c r="H701" s="448"/>
      <c r="I701" s="257"/>
      <c r="J701" s="257"/>
      <c r="K701" s="257"/>
      <c r="L701" s="257"/>
      <c r="M701" s="257"/>
      <c r="N701" s="257"/>
      <c r="O701" s="257"/>
      <c r="P701" s="257"/>
      <c r="Q701" s="254"/>
      <c r="R701" s="254"/>
      <c r="S701" s="258"/>
      <c r="T701" s="223"/>
      <c r="U701" s="224"/>
      <c r="V701" s="224"/>
      <c r="W701" s="219"/>
    </row>
    <row r="702" spans="1:23" ht="12.75" customHeight="1" x14ac:dyDescent="0.25">
      <c r="A702" s="219"/>
      <c r="B702" s="141"/>
      <c r="C702" s="141"/>
      <c r="D702" s="141"/>
      <c r="E702" s="447"/>
      <c r="F702" s="448"/>
      <c r="G702" s="448"/>
      <c r="H702" s="448"/>
      <c r="I702" s="257"/>
      <c r="J702" s="257"/>
      <c r="K702" s="257"/>
      <c r="L702" s="257"/>
      <c r="M702" s="257"/>
      <c r="N702" s="257"/>
      <c r="O702" s="257"/>
      <c r="P702" s="257"/>
      <c r="Q702" s="254"/>
      <c r="R702" s="254"/>
      <c r="S702" s="258"/>
      <c r="T702" s="223"/>
      <c r="U702" s="224"/>
      <c r="V702" s="224"/>
      <c r="W702" s="219"/>
    </row>
    <row r="703" spans="1:23" ht="12.75" customHeight="1" x14ac:dyDescent="0.25">
      <c r="A703" s="219"/>
      <c r="B703" s="141"/>
      <c r="C703" s="141"/>
      <c r="D703" s="141"/>
      <c r="E703" s="447"/>
      <c r="F703" s="448"/>
      <c r="G703" s="448"/>
      <c r="H703" s="448"/>
      <c r="I703" s="257"/>
      <c r="J703" s="257"/>
      <c r="K703" s="257"/>
      <c r="L703" s="257"/>
      <c r="M703" s="257"/>
      <c r="N703" s="257"/>
      <c r="O703" s="257"/>
      <c r="P703" s="257"/>
      <c r="Q703" s="254"/>
      <c r="R703" s="254"/>
      <c r="S703" s="258"/>
      <c r="T703" s="223"/>
      <c r="U703" s="224"/>
      <c r="V703" s="224"/>
      <c r="W703" s="219"/>
    </row>
    <row r="704" spans="1:23" ht="12.75" customHeight="1" x14ac:dyDescent="0.25">
      <c r="A704" s="219"/>
      <c r="B704" s="141"/>
      <c r="C704" s="141"/>
      <c r="D704" s="141"/>
      <c r="E704" s="447"/>
      <c r="F704" s="448"/>
      <c r="G704" s="448"/>
      <c r="H704" s="448"/>
      <c r="I704" s="257"/>
      <c r="J704" s="257"/>
      <c r="K704" s="257"/>
      <c r="L704" s="257"/>
      <c r="M704" s="257"/>
      <c r="N704" s="257"/>
      <c r="O704" s="257"/>
      <c r="P704" s="257"/>
      <c r="Q704" s="254"/>
      <c r="R704" s="254"/>
      <c r="S704" s="258"/>
      <c r="T704" s="223"/>
      <c r="U704" s="224"/>
      <c r="V704" s="224"/>
      <c r="W704" s="219"/>
    </row>
    <row r="705" spans="1:23" ht="12.75" customHeight="1" x14ac:dyDescent="0.25">
      <c r="A705" s="219"/>
      <c r="B705" s="141"/>
      <c r="C705" s="141"/>
      <c r="D705" s="141"/>
      <c r="E705" s="447"/>
      <c r="F705" s="448"/>
      <c r="G705" s="448"/>
      <c r="H705" s="448"/>
      <c r="I705" s="257"/>
      <c r="J705" s="257"/>
      <c r="K705" s="257"/>
      <c r="L705" s="257"/>
      <c r="M705" s="257"/>
      <c r="N705" s="257"/>
      <c r="O705" s="257"/>
      <c r="P705" s="257"/>
      <c r="Q705" s="254"/>
      <c r="R705" s="254"/>
      <c r="S705" s="258"/>
      <c r="T705" s="223"/>
      <c r="U705" s="224"/>
      <c r="V705" s="224"/>
      <c r="W705" s="219"/>
    </row>
    <row r="706" spans="1:23" ht="12.75" customHeight="1" x14ac:dyDescent="0.25">
      <c r="A706" s="219"/>
      <c r="B706" s="141"/>
      <c r="C706" s="141"/>
      <c r="D706" s="141"/>
      <c r="E706" s="447"/>
      <c r="F706" s="448"/>
      <c r="G706" s="448"/>
      <c r="H706" s="448"/>
      <c r="I706" s="257"/>
      <c r="J706" s="257"/>
      <c r="K706" s="257"/>
      <c r="L706" s="257"/>
      <c r="M706" s="257"/>
      <c r="N706" s="257"/>
      <c r="O706" s="257"/>
      <c r="P706" s="257"/>
      <c r="Q706" s="254"/>
      <c r="R706" s="254"/>
      <c r="S706" s="258"/>
      <c r="T706" s="223"/>
      <c r="U706" s="224"/>
      <c r="V706" s="224"/>
      <c r="W706" s="219"/>
    </row>
    <row r="707" spans="1:23" ht="12.75" customHeight="1" x14ac:dyDescent="0.25">
      <c r="A707" s="219"/>
      <c r="B707" s="141"/>
      <c r="C707" s="141"/>
      <c r="D707" s="141"/>
      <c r="E707" s="447"/>
      <c r="F707" s="448"/>
      <c r="G707" s="448"/>
      <c r="H707" s="448"/>
      <c r="I707" s="257"/>
      <c r="J707" s="257"/>
      <c r="K707" s="257"/>
      <c r="L707" s="257"/>
      <c r="M707" s="257"/>
      <c r="N707" s="257"/>
      <c r="O707" s="257"/>
      <c r="P707" s="257"/>
      <c r="Q707" s="254"/>
      <c r="R707" s="254"/>
      <c r="S707" s="258"/>
      <c r="T707" s="223"/>
      <c r="U707" s="224"/>
      <c r="V707" s="224"/>
      <c r="W707" s="219"/>
    </row>
    <row r="708" spans="1:23" ht="12.75" customHeight="1" x14ac:dyDescent="0.25">
      <c r="A708" s="219"/>
      <c r="B708" s="141"/>
      <c r="C708" s="141"/>
      <c r="D708" s="141"/>
      <c r="E708" s="447"/>
      <c r="F708" s="448"/>
      <c r="G708" s="448"/>
      <c r="H708" s="448"/>
      <c r="I708" s="257"/>
      <c r="J708" s="257"/>
      <c r="K708" s="257"/>
      <c r="L708" s="257"/>
      <c r="M708" s="257"/>
      <c r="N708" s="257"/>
      <c r="O708" s="257"/>
      <c r="P708" s="257"/>
      <c r="Q708" s="254"/>
      <c r="R708" s="254"/>
      <c r="S708" s="258"/>
      <c r="T708" s="223"/>
      <c r="U708" s="224"/>
      <c r="V708" s="224"/>
      <c r="W708" s="219"/>
    </row>
    <row r="709" spans="1:23" ht="12.75" customHeight="1" x14ac:dyDescent="0.25">
      <c r="A709" s="219"/>
      <c r="B709" s="141"/>
      <c r="C709" s="141"/>
      <c r="D709" s="141"/>
      <c r="E709" s="447"/>
      <c r="F709" s="448"/>
      <c r="G709" s="448"/>
      <c r="H709" s="448"/>
      <c r="I709" s="257"/>
      <c r="J709" s="257"/>
      <c r="K709" s="257"/>
      <c r="L709" s="257"/>
      <c r="M709" s="257"/>
      <c r="N709" s="257"/>
      <c r="O709" s="257"/>
      <c r="P709" s="257"/>
      <c r="Q709" s="254"/>
      <c r="R709" s="254"/>
      <c r="S709" s="258"/>
      <c r="T709" s="223"/>
      <c r="U709" s="224"/>
      <c r="V709" s="224"/>
      <c r="W709" s="219"/>
    </row>
    <row r="710" spans="1:23" ht="12.75" customHeight="1" x14ac:dyDescent="0.25">
      <c r="A710" s="219"/>
      <c r="B710" s="141"/>
      <c r="C710" s="141"/>
      <c r="D710" s="141"/>
      <c r="E710" s="447"/>
      <c r="F710" s="448"/>
      <c r="G710" s="448"/>
      <c r="H710" s="448"/>
      <c r="I710" s="257"/>
      <c r="J710" s="257"/>
      <c r="K710" s="257"/>
      <c r="L710" s="257"/>
      <c r="M710" s="257"/>
      <c r="N710" s="257"/>
      <c r="O710" s="257"/>
      <c r="P710" s="257"/>
      <c r="Q710" s="254"/>
      <c r="R710" s="254"/>
      <c r="S710" s="258"/>
      <c r="T710" s="223"/>
      <c r="U710" s="224"/>
      <c r="V710" s="224"/>
      <c r="W710" s="219"/>
    </row>
    <row r="711" spans="1:23" ht="12.75" customHeight="1" x14ac:dyDescent="0.25">
      <c r="A711" s="219"/>
      <c r="B711" s="141"/>
      <c r="C711" s="141"/>
      <c r="D711" s="141"/>
      <c r="E711" s="447"/>
      <c r="F711" s="448"/>
      <c r="G711" s="448"/>
      <c r="H711" s="448"/>
      <c r="I711" s="257"/>
      <c r="J711" s="257"/>
      <c r="K711" s="257"/>
      <c r="L711" s="257"/>
      <c r="M711" s="257"/>
      <c r="N711" s="257"/>
      <c r="O711" s="257"/>
      <c r="P711" s="257"/>
      <c r="Q711" s="254"/>
      <c r="R711" s="254"/>
      <c r="S711" s="258"/>
      <c r="T711" s="223"/>
      <c r="U711" s="224"/>
      <c r="V711" s="224"/>
      <c r="W711" s="219"/>
    </row>
    <row r="712" spans="1:23" ht="12.75" customHeight="1" x14ac:dyDescent="0.25">
      <c r="A712" s="219"/>
      <c r="B712" s="141"/>
      <c r="C712" s="141"/>
      <c r="D712" s="141"/>
      <c r="E712" s="447"/>
      <c r="F712" s="448"/>
      <c r="G712" s="448"/>
      <c r="H712" s="448"/>
      <c r="I712" s="257"/>
      <c r="J712" s="257"/>
      <c r="K712" s="257"/>
      <c r="L712" s="257"/>
      <c r="M712" s="257"/>
      <c r="N712" s="257"/>
      <c r="O712" s="257"/>
      <c r="P712" s="257"/>
      <c r="Q712" s="254"/>
      <c r="R712" s="254"/>
      <c r="S712" s="258"/>
      <c r="T712" s="223"/>
      <c r="U712" s="224"/>
      <c r="V712" s="224"/>
      <c r="W712" s="219"/>
    </row>
    <row r="713" spans="1:23" ht="12.75" customHeight="1" x14ac:dyDescent="0.25">
      <c r="A713" s="219"/>
      <c r="B713" s="141"/>
      <c r="C713" s="141"/>
      <c r="D713" s="141"/>
      <c r="E713" s="447"/>
      <c r="F713" s="448"/>
      <c r="G713" s="448"/>
      <c r="H713" s="448"/>
      <c r="I713" s="257"/>
      <c r="J713" s="257"/>
      <c r="K713" s="257"/>
      <c r="L713" s="257"/>
      <c r="M713" s="257"/>
      <c r="N713" s="257"/>
      <c r="O713" s="257"/>
      <c r="P713" s="257"/>
      <c r="Q713" s="254"/>
      <c r="R713" s="254"/>
      <c r="S713" s="258"/>
      <c r="T713" s="223"/>
      <c r="U713" s="224"/>
      <c r="V713" s="224"/>
      <c r="W713" s="219"/>
    </row>
    <row r="714" spans="1:23" ht="12.75" customHeight="1" x14ac:dyDescent="0.25">
      <c r="A714" s="219"/>
      <c r="B714" s="141"/>
      <c r="C714" s="141"/>
      <c r="D714" s="141"/>
      <c r="E714" s="447"/>
      <c r="F714" s="448"/>
      <c r="G714" s="448"/>
      <c r="H714" s="448"/>
      <c r="I714" s="257"/>
      <c r="J714" s="257"/>
      <c r="K714" s="257"/>
      <c r="L714" s="257"/>
      <c r="M714" s="257"/>
      <c r="N714" s="257"/>
      <c r="O714" s="257"/>
      <c r="P714" s="257"/>
      <c r="Q714" s="254"/>
      <c r="R714" s="254"/>
      <c r="S714" s="258"/>
      <c r="T714" s="223"/>
      <c r="U714" s="224"/>
      <c r="V714" s="224"/>
      <c r="W714" s="219"/>
    </row>
    <row r="715" spans="1:23" ht="12.75" customHeight="1" x14ac:dyDescent="0.25">
      <c r="A715" s="219"/>
      <c r="B715" s="141"/>
      <c r="C715" s="141"/>
      <c r="D715" s="141"/>
      <c r="E715" s="447"/>
      <c r="F715" s="448"/>
      <c r="G715" s="448"/>
      <c r="H715" s="448"/>
      <c r="I715" s="257"/>
      <c r="J715" s="257"/>
      <c r="K715" s="257"/>
      <c r="L715" s="257"/>
      <c r="M715" s="257"/>
      <c r="N715" s="257"/>
      <c r="O715" s="257"/>
      <c r="P715" s="257"/>
      <c r="Q715" s="254"/>
      <c r="R715" s="254"/>
      <c r="S715" s="258"/>
      <c r="T715" s="223"/>
      <c r="U715" s="224"/>
      <c r="V715" s="224"/>
      <c r="W715" s="219"/>
    </row>
    <row r="716" spans="1:23" ht="12.75" customHeight="1" x14ac:dyDescent="0.25">
      <c r="A716" s="219"/>
      <c r="B716" s="141"/>
      <c r="C716" s="141"/>
      <c r="D716" s="141"/>
      <c r="E716" s="447"/>
      <c r="F716" s="448"/>
      <c r="G716" s="448"/>
      <c r="H716" s="448"/>
      <c r="I716" s="257"/>
      <c r="J716" s="257"/>
      <c r="K716" s="257"/>
      <c r="L716" s="257"/>
      <c r="M716" s="257"/>
      <c r="N716" s="257"/>
      <c r="O716" s="257"/>
      <c r="P716" s="257"/>
      <c r="Q716" s="254"/>
      <c r="R716" s="254"/>
      <c r="S716" s="258"/>
      <c r="T716" s="223"/>
      <c r="U716" s="224"/>
      <c r="V716" s="224"/>
      <c r="W716" s="219"/>
    </row>
    <row r="717" spans="1:23" ht="12.75" customHeight="1" x14ac:dyDescent="0.25">
      <c r="A717" s="219"/>
      <c r="B717" s="141"/>
      <c r="C717" s="141"/>
      <c r="D717" s="141"/>
      <c r="E717" s="447"/>
      <c r="F717" s="448"/>
      <c r="G717" s="448"/>
      <c r="H717" s="448"/>
      <c r="I717" s="257"/>
      <c r="J717" s="257"/>
      <c r="K717" s="257"/>
      <c r="L717" s="257"/>
      <c r="M717" s="257"/>
      <c r="N717" s="257"/>
      <c r="O717" s="257"/>
      <c r="P717" s="257"/>
      <c r="Q717" s="254"/>
      <c r="R717" s="254"/>
      <c r="S717" s="258"/>
      <c r="T717" s="223"/>
      <c r="U717" s="224"/>
      <c r="V717" s="224"/>
      <c r="W717" s="219"/>
    </row>
    <row r="718" spans="1:23" ht="12.75" customHeight="1" x14ac:dyDescent="0.25">
      <c r="A718" s="219"/>
      <c r="B718" s="141"/>
      <c r="C718" s="141"/>
      <c r="D718" s="141"/>
      <c r="E718" s="447"/>
      <c r="F718" s="448"/>
      <c r="G718" s="448"/>
      <c r="H718" s="448"/>
      <c r="I718" s="257"/>
      <c r="J718" s="257"/>
      <c r="K718" s="257"/>
      <c r="L718" s="257"/>
      <c r="M718" s="257"/>
      <c r="N718" s="257"/>
      <c r="O718" s="257"/>
      <c r="P718" s="257"/>
      <c r="Q718" s="254"/>
      <c r="R718" s="254"/>
      <c r="S718" s="258"/>
      <c r="T718" s="223"/>
      <c r="U718" s="224"/>
      <c r="V718" s="224"/>
      <c r="W718" s="219"/>
    </row>
    <row r="719" spans="1:23" ht="12.75" customHeight="1" x14ac:dyDescent="0.25">
      <c r="A719" s="219"/>
      <c r="B719" s="141"/>
      <c r="C719" s="141"/>
      <c r="D719" s="141"/>
      <c r="E719" s="447"/>
      <c r="F719" s="448"/>
      <c r="G719" s="448"/>
      <c r="H719" s="448"/>
      <c r="I719" s="257"/>
      <c r="J719" s="257"/>
      <c r="K719" s="257"/>
      <c r="L719" s="257"/>
      <c r="M719" s="257"/>
      <c r="N719" s="257"/>
      <c r="O719" s="257"/>
      <c r="P719" s="257"/>
      <c r="Q719" s="254"/>
      <c r="R719" s="254"/>
      <c r="S719" s="258"/>
      <c r="T719" s="223"/>
      <c r="U719" s="224"/>
      <c r="V719" s="224"/>
      <c r="W719" s="219"/>
    </row>
    <row r="720" spans="1:23" ht="12.75" customHeight="1" x14ac:dyDescent="0.25">
      <c r="A720" s="219"/>
      <c r="B720" s="141"/>
      <c r="C720" s="141"/>
      <c r="D720" s="141"/>
      <c r="E720" s="447"/>
      <c r="F720" s="448"/>
      <c r="G720" s="448"/>
      <c r="H720" s="448"/>
      <c r="I720" s="257"/>
      <c r="J720" s="257"/>
      <c r="K720" s="257"/>
      <c r="L720" s="257"/>
      <c r="M720" s="257"/>
      <c r="N720" s="257"/>
      <c r="O720" s="257"/>
      <c r="P720" s="257"/>
      <c r="Q720" s="254"/>
      <c r="R720" s="254"/>
      <c r="S720" s="258"/>
      <c r="T720" s="223"/>
      <c r="U720" s="224"/>
      <c r="V720" s="224"/>
      <c r="W720" s="219"/>
    </row>
    <row r="721" spans="1:23" ht="12.75" customHeight="1" x14ac:dyDescent="0.25">
      <c r="A721" s="219"/>
      <c r="B721" s="141"/>
      <c r="C721" s="141"/>
      <c r="D721" s="141"/>
      <c r="E721" s="447"/>
      <c r="F721" s="448"/>
      <c r="G721" s="448"/>
      <c r="H721" s="448"/>
      <c r="I721" s="257"/>
      <c r="J721" s="257"/>
      <c r="K721" s="257"/>
      <c r="L721" s="257"/>
      <c r="M721" s="257"/>
      <c r="N721" s="257"/>
      <c r="O721" s="257"/>
      <c r="P721" s="257"/>
      <c r="Q721" s="254"/>
      <c r="R721" s="254"/>
      <c r="S721" s="258"/>
      <c r="T721" s="223"/>
      <c r="U721" s="224"/>
      <c r="V721" s="224"/>
      <c r="W721" s="219"/>
    </row>
    <row r="722" spans="1:23" ht="12.75" customHeight="1" x14ac:dyDescent="0.25">
      <c r="A722" s="219"/>
      <c r="B722" s="141"/>
      <c r="C722" s="141"/>
      <c r="D722" s="141"/>
      <c r="E722" s="447"/>
      <c r="F722" s="448"/>
      <c r="G722" s="448"/>
      <c r="H722" s="448"/>
      <c r="I722" s="257"/>
      <c r="J722" s="257"/>
      <c r="K722" s="257"/>
      <c r="L722" s="257"/>
      <c r="M722" s="257"/>
      <c r="N722" s="257"/>
      <c r="O722" s="257"/>
      <c r="P722" s="257"/>
      <c r="Q722" s="254"/>
      <c r="R722" s="254"/>
      <c r="S722" s="258"/>
      <c r="T722" s="223"/>
      <c r="U722" s="224"/>
      <c r="V722" s="224"/>
      <c r="W722" s="219"/>
    </row>
    <row r="723" spans="1:23" ht="12.75" customHeight="1" x14ac:dyDescent="0.25">
      <c r="A723" s="219"/>
      <c r="B723" s="141"/>
      <c r="C723" s="141"/>
      <c r="D723" s="141"/>
      <c r="E723" s="447"/>
      <c r="F723" s="448"/>
      <c r="G723" s="448"/>
      <c r="H723" s="448"/>
      <c r="I723" s="257"/>
      <c r="J723" s="257"/>
      <c r="K723" s="257"/>
      <c r="L723" s="257"/>
      <c r="M723" s="257"/>
      <c r="N723" s="257"/>
      <c r="O723" s="257"/>
      <c r="P723" s="257"/>
      <c r="Q723" s="254"/>
      <c r="R723" s="254"/>
      <c r="S723" s="258"/>
      <c r="T723" s="223"/>
      <c r="U723" s="224"/>
      <c r="V723" s="224"/>
      <c r="W723" s="219"/>
    </row>
    <row r="724" spans="1:23" ht="12.75" customHeight="1" x14ac:dyDescent="0.25">
      <c r="A724" s="219"/>
      <c r="B724" s="141"/>
      <c r="C724" s="141"/>
      <c r="D724" s="141"/>
      <c r="E724" s="447"/>
      <c r="F724" s="448"/>
      <c r="G724" s="448"/>
      <c r="H724" s="448"/>
      <c r="I724" s="257"/>
      <c r="J724" s="257"/>
      <c r="K724" s="257"/>
      <c r="L724" s="257"/>
      <c r="M724" s="257"/>
      <c r="N724" s="257"/>
      <c r="O724" s="257"/>
      <c r="P724" s="257"/>
      <c r="Q724" s="254"/>
      <c r="R724" s="254"/>
      <c r="S724" s="258"/>
      <c r="T724" s="223"/>
      <c r="U724" s="224"/>
      <c r="V724" s="224"/>
      <c r="W724" s="219"/>
    </row>
    <row r="725" spans="1:23" ht="12.75" customHeight="1" x14ac:dyDescent="0.25">
      <c r="A725" s="219"/>
      <c r="B725" s="141"/>
      <c r="C725" s="141"/>
      <c r="D725" s="141"/>
      <c r="E725" s="447"/>
      <c r="F725" s="448"/>
      <c r="G725" s="448"/>
      <c r="H725" s="448"/>
      <c r="I725" s="257"/>
      <c r="J725" s="257"/>
      <c r="K725" s="257"/>
      <c r="L725" s="257"/>
      <c r="M725" s="257"/>
      <c r="N725" s="257"/>
      <c r="O725" s="257"/>
      <c r="P725" s="257"/>
      <c r="Q725" s="254"/>
      <c r="R725" s="254"/>
      <c r="S725" s="258"/>
      <c r="T725" s="223"/>
      <c r="U725" s="224"/>
      <c r="V725" s="224"/>
      <c r="W725" s="219"/>
    </row>
    <row r="726" spans="1:23" ht="12.75" customHeight="1" x14ac:dyDescent="0.25">
      <c r="A726" s="219"/>
      <c r="B726" s="141"/>
      <c r="C726" s="141"/>
      <c r="D726" s="141"/>
      <c r="E726" s="447"/>
      <c r="F726" s="448"/>
      <c r="G726" s="448"/>
      <c r="H726" s="448"/>
      <c r="I726" s="257"/>
      <c r="J726" s="257"/>
      <c r="K726" s="257"/>
      <c r="L726" s="257"/>
      <c r="M726" s="257"/>
      <c r="N726" s="257"/>
      <c r="O726" s="257"/>
      <c r="P726" s="257"/>
      <c r="Q726" s="254"/>
      <c r="R726" s="254"/>
      <c r="S726" s="258"/>
      <c r="T726" s="223"/>
      <c r="U726" s="224"/>
      <c r="V726" s="224"/>
      <c r="W726" s="219"/>
    </row>
    <row r="727" spans="1:23" ht="12.75" customHeight="1" x14ac:dyDescent="0.25">
      <c r="A727" s="219"/>
      <c r="B727" s="141"/>
      <c r="C727" s="141"/>
      <c r="D727" s="141"/>
      <c r="E727" s="447"/>
      <c r="F727" s="448"/>
      <c r="G727" s="448"/>
      <c r="H727" s="448"/>
      <c r="I727" s="257"/>
      <c r="J727" s="257"/>
      <c r="K727" s="257"/>
      <c r="L727" s="257"/>
      <c r="M727" s="257"/>
      <c r="N727" s="257"/>
      <c r="O727" s="257"/>
      <c r="P727" s="257"/>
      <c r="Q727" s="254"/>
      <c r="R727" s="254"/>
      <c r="S727" s="258"/>
      <c r="T727" s="223"/>
      <c r="U727" s="224"/>
      <c r="V727" s="224"/>
      <c r="W727" s="219"/>
    </row>
    <row r="728" spans="1:23" ht="12.75" customHeight="1" x14ac:dyDescent="0.25">
      <c r="A728" s="219"/>
      <c r="B728" s="141"/>
      <c r="C728" s="141"/>
      <c r="D728" s="141"/>
      <c r="E728" s="447"/>
      <c r="F728" s="448"/>
      <c r="G728" s="448"/>
      <c r="H728" s="448"/>
      <c r="I728" s="257"/>
      <c r="J728" s="257"/>
      <c r="K728" s="257"/>
      <c r="L728" s="257"/>
      <c r="M728" s="257"/>
      <c r="N728" s="257"/>
      <c r="O728" s="257"/>
      <c r="P728" s="257"/>
      <c r="Q728" s="254"/>
      <c r="R728" s="254"/>
      <c r="S728" s="258"/>
      <c r="T728" s="223"/>
      <c r="U728" s="224"/>
      <c r="V728" s="224"/>
      <c r="W728" s="219"/>
    </row>
    <row r="729" spans="1:23" ht="12.75" customHeight="1" x14ac:dyDescent="0.25">
      <c r="A729" s="219"/>
      <c r="B729" s="141"/>
      <c r="C729" s="141"/>
      <c r="D729" s="141"/>
      <c r="E729" s="447"/>
      <c r="F729" s="448"/>
      <c r="G729" s="448"/>
      <c r="H729" s="448"/>
      <c r="I729" s="257"/>
      <c r="J729" s="257"/>
      <c r="K729" s="257"/>
      <c r="L729" s="257"/>
      <c r="M729" s="257"/>
      <c r="N729" s="257"/>
      <c r="O729" s="257"/>
      <c r="P729" s="257"/>
      <c r="Q729" s="254"/>
      <c r="R729" s="254"/>
      <c r="S729" s="258"/>
      <c r="T729" s="223"/>
      <c r="U729" s="224"/>
      <c r="V729" s="224"/>
      <c r="W729" s="219"/>
    </row>
    <row r="730" spans="1:23" ht="12.75" customHeight="1" x14ac:dyDescent="0.25">
      <c r="A730" s="219"/>
      <c r="B730" s="141"/>
      <c r="C730" s="141"/>
      <c r="D730" s="141"/>
      <c r="E730" s="447"/>
      <c r="F730" s="448"/>
      <c r="G730" s="448"/>
      <c r="H730" s="448"/>
      <c r="I730" s="257"/>
      <c r="J730" s="257"/>
      <c r="K730" s="257"/>
      <c r="L730" s="257"/>
      <c r="M730" s="257"/>
      <c r="N730" s="257"/>
      <c r="O730" s="257"/>
      <c r="P730" s="257"/>
      <c r="Q730" s="254"/>
      <c r="R730" s="254"/>
      <c r="S730" s="258"/>
      <c r="T730" s="223"/>
      <c r="U730" s="224"/>
      <c r="V730" s="224"/>
      <c r="W730" s="219"/>
    </row>
    <row r="731" spans="1:23" ht="12.75" customHeight="1" x14ac:dyDescent="0.25">
      <c r="A731" s="219"/>
      <c r="B731" s="141"/>
      <c r="C731" s="141"/>
      <c r="D731" s="141"/>
      <c r="E731" s="447"/>
      <c r="F731" s="448"/>
      <c r="G731" s="448"/>
      <c r="H731" s="448"/>
      <c r="I731" s="257"/>
      <c r="J731" s="257"/>
      <c r="K731" s="257"/>
      <c r="L731" s="257"/>
      <c r="M731" s="257"/>
      <c r="N731" s="257"/>
      <c r="O731" s="257"/>
      <c r="P731" s="257"/>
      <c r="Q731" s="254"/>
      <c r="R731" s="254"/>
      <c r="S731" s="258"/>
      <c r="T731" s="223"/>
      <c r="U731" s="224"/>
      <c r="V731" s="224"/>
      <c r="W731" s="219"/>
    </row>
    <row r="732" spans="1:23" ht="12.75" customHeight="1" x14ac:dyDescent="0.25">
      <c r="A732" s="219"/>
      <c r="B732" s="141"/>
      <c r="C732" s="141"/>
      <c r="D732" s="141"/>
      <c r="E732" s="447"/>
      <c r="F732" s="448"/>
      <c r="G732" s="448"/>
      <c r="H732" s="448"/>
      <c r="I732" s="257"/>
      <c r="J732" s="257"/>
      <c r="K732" s="257"/>
      <c r="L732" s="257"/>
      <c r="M732" s="257"/>
      <c r="N732" s="257"/>
      <c r="O732" s="257"/>
      <c r="P732" s="257"/>
      <c r="Q732" s="254"/>
      <c r="R732" s="254"/>
      <c r="S732" s="258"/>
      <c r="T732" s="223"/>
      <c r="U732" s="224"/>
      <c r="V732" s="224"/>
      <c r="W732" s="219"/>
    </row>
    <row r="733" spans="1:23" ht="12.75" customHeight="1" x14ac:dyDescent="0.25">
      <c r="A733" s="219"/>
      <c r="B733" s="141"/>
      <c r="C733" s="141"/>
      <c r="D733" s="141"/>
      <c r="E733" s="447"/>
      <c r="F733" s="448"/>
      <c r="G733" s="448"/>
      <c r="H733" s="448"/>
      <c r="I733" s="257"/>
      <c r="J733" s="257"/>
      <c r="K733" s="257"/>
      <c r="L733" s="257"/>
      <c r="M733" s="257"/>
      <c r="N733" s="257"/>
      <c r="O733" s="257"/>
      <c r="P733" s="257"/>
      <c r="Q733" s="254"/>
      <c r="R733" s="254"/>
      <c r="S733" s="258"/>
      <c r="T733" s="223"/>
      <c r="U733" s="224"/>
      <c r="V733" s="224"/>
      <c r="W733" s="219"/>
    </row>
    <row r="734" spans="1:23" ht="12.75" customHeight="1" x14ac:dyDescent="0.25">
      <c r="A734" s="219"/>
      <c r="B734" s="141"/>
      <c r="C734" s="141"/>
      <c r="D734" s="141"/>
      <c r="E734" s="447"/>
      <c r="F734" s="448"/>
      <c r="G734" s="448"/>
      <c r="H734" s="448"/>
      <c r="I734" s="257"/>
      <c r="J734" s="257"/>
      <c r="K734" s="257"/>
      <c r="L734" s="257"/>
      <c r="M734" s="257"/>
      <c r="N734" s="257"/>
      <c r="O734" s="257"/>
      <c r="P734" s="257"/>
      <c r="Q734" s="254"/>
      <c r="R734" s="254"/>
      <c r="S734" s="258"/>
      <c r="T734" s="223"/>
      <c r="U734" s="224"/>
      <c r="V734" s="224"/>
      <c r="W734" s="219"/>
    </row>
    <row r="735" spans="1:23" ht="12.75" customHeight="1" x14ac:dyDescent="0.25">
      <c r="A735" s="219"/>
      <c r="B735" s="141"/>
      <c r="C735" s="141"/>
      <c r="D735" s="141"/>
      <c r="E735" s="447"/>
      <c r="F735" s="448"/>
      <c r="G735" s="448"/>
      <c r="H735" s="448"/>
      <c r="I735" s="257"/>
      <c r="J735" s="257"/>
      <c r="K735" s="257"/>
      <c r="L735" s="257"/>
      <c r="M735" s="257"/>
      <c r="N735" s="257"/>
      <c r="O735" s="257"/>
      <c r="P735" s="257"/>
      <c r="Q735" s="254"/>
      <c r="R735" s="254"/>
      <c r="S735" s="258"/>
      <c r="T735" s="223"/>
      <c r="U735" s="224"/>
      <c r="V735" s="224"/>
      <c r="W735" s="219"/>
    </row>
    <row r="736" spans="1:23" ht="12.75" customHeight="1" x14ac:dyDescent="0.25">
      <c r="A736" s="219"/>
      <c r="B736" s="141"/>
      <c r="C736" s="141"/>
      <c r="D736" s="141"/>
      <c r="E736" s="447"/>
      <c r="F736" s="448"/>
      <c r="G736" s="448"/>
      <c r="H736" s="448"/>
      <c r="I736" s="257"/>
      <c r="J736" s="257"/>
      <c r="K736" s="257"/>
      <c r="L736" s="257"/>
      <c r="M736" s="257"/>
      <c r="N736" s="257"/>
      <c r="O736" s="257"/>
      <c r="P736" s="257"/>
      <c r="Q736" s="254"/>
      <c r="R736" s="254"/>
      <c r="S736" s="258"/>
      <c r="T736" s="223"/>
      <c r="U736" s="224"/>
      <c r="V736" s="224"/>
      <c r="W736" s="219"/>
    </row>
    <row r="737" spans="1:23" ht="12.75" customHeight="1" x14ac:dyDescent="0.25">
      <c r="A737" s="219"/>
      <c r="B737" s="141"/>
      <c r="C737" s="141"/>
      <c r="D737" s="141"/>
      <c r="E737" s="447"/>
      <c r="F737" s="448"/>
      <c r="G737" s="448"/>
      <c r="H737" s="448"/>
      <c r="I737" s="257"/>
      <c r="J737" s="257"/>
      <c r="K737" s="257"/>
      <c r="L737" s="257"/>
      <c r="M737" s="257"/>
      <c r="N737" s="257"/>
      <c r="O737" s="257"/>
      <c r="P737" s="257"/>
      <c r="Q737" s="254"/>
      <c r="R737" s="254"/>
      <c r="S737" s="258"/>
      <c r="T737" s="223"/>
      <c r="U737" s="224"/>
      <c r="V737" s="224"/>
      <c r="W737" s="219"/>
    </row>
    <row r="738" spans="1:23" ht="12.75" customHeight="1" x14ac:dyDescent="0.25">
      <c r="A738" s="219"/>
      <c r="B738" s="141"/>
      <c r="C738" s="141"/>
      <c r="D738" s="141"/>
      <c r="E738" s="447"/>
      <c r="F738" s="448"/>
      <c r="G738" s="448"/>
      <c r="H738" s="448"/>
      <c r="I738" s="257"/>
      <c r="J738" s="257"/>
      <c r="K738" s="257"/>
      <c r="L738" s="257"/>
      <c r="M738" s="257"/>
      <c r="N738" s="257"/>
      <c r="O738" s="257"/>
      <c r="P738" s="257"/>
      <c r="Q738" s="254"/>
      <c r="R738" s="254"/>
      <c r="S738" s="258"/>
      <c r="T738" s="223"/>
      <c r="U738" s="224"/>
      <c r="V738" s="224"/>
      <c r="W738" s="219"/>
    </row>
    <row r="739" spans="1:23" ht="12.75" customHeight="1" x14ac:dyDescent="0.25">
      <c r="A739" s="219"/>
      <c r="B739" s="141"/>
      <c r="C739" s="141"/>
      <c r="D739" s="141"/>
      <c r="E739" s="447"/>
      <c r="F739" s="448"/>
      <c r="G739" s="448"/>
      <c r="H739" s="448"/>
      <c r="I739" s="257"/>
      <c r="J739" s="257"/>
      <c r="K739" s="257"/>
      <c r="L739" s="257"/>
      <c r="M739" s="257"/>
      <c r="N739" s="257"/>
      <c r="O739" s="257"/>
      <c r="P739" s="257"/>
      <c r="Q739" s="254"/>
      <c r="R739" s="254"/>
      <c r="S739" s="258"/>
      <c r="T739" s="223"/>
      <c r="U739" s="224"/>
      <c r="V739" s="224"/>
      <c r="W739" s="219"/>
    </row>
    <row r="740" spans="1:23" ht="12.75" customHeight="1" x14ac:dyDescent="0.25">
      <c r="A740" s="219"/>
      <c r="B740" s="141"/>
      <c r="C740" s="141"/>
      <c r="D740" s="141"/>
      <c r="E740" s="447"/>
      <c r="F740" s="448"/>
      <c r="G740" s="448"/>
      <c r="H740" s="448"/>
      <c r="I740" s="257"/>
      <c r="J740" s="257"/>
      <c r="K740" s="257"/>
      <c r="L740" s="257"/>
      <c r="M740" s="257"/>
      <c r="N740" s="257"/>
      <c r="O740" s="257"/>
      <c r="P740" s="257"/>
      <c r="Q740" s="254"/>
      <c r="R740" s="254"/>
      <c r="S740" s="258"/>
      <c r="T740" s="223"/>
      <c r="U740" s="224"/>
      <c r="V740" s="224"/>
      <c r="W740" s="219"/>
    </row>
    <row r="741" spans="1:23" ht="12.75" customHeight="1" x14ac:dyDescent="0.25">
      <c r="A741" s="219"/>
      <c r="B741" s="141"/>
      <c r="C741" s="141"/>
      <c r="D741" s="141"/>
      <c r="E741" s="447"/>
      <c r="F741" s="448"/>
      <c r="G741" s="448"/>
      <c r="H741" s="448"/>
      <c r="I741" s="257"/>
      <c r="J741" s="257"/>
      <c r="K741" s="257"/>
      <c r="L741" s="257"/>
      <c r="M741" s="257"/>
      <c r="N741" s="257"/>
      <c r="O741" s="257"/>
      <c r="P741" s="257"/>
      <c r="Q741" s="254"/>
      <c r="R741" s="254"/>
      <c r="S741" s="258"/>
      <c r="T741" s="223"/>
      <c r="U741" s="224"/>
      <c r="V741" s="224"/>
      <c r="W741" s="219"/>
    </row>
    <row r="742" spans="1:23" ht="12.75" customHeight="1" x14ac:dyDescent="0.25">
      <c r="A742" s="219"/>
      <c r="B742" s="141"/>
      <c r="C742" s="141"/>
      <c r="D742" s="141"/>
      <c r="E742" s="447"/>
      <c r="F742" s="448"/>
      <c r="G742" s="448"/>
      <c r="H742" s="448"/>
      <c r="I742" s="257"/>
      <c r="J742" s="257"/>
      <c r="K742" s="257"/>
      <c r="L742" s="257"/>
      <c r="M742" s="257"/>
      <c r="N742" s="257"/>
      <c r="O742" s="257"/>
      <c r="P742" s="257"/>
      <c r="Q742" s="254"/>
      <c r="R742" s="254"/>
      <c r="S742" s="258"/>
      <c r="T742" s="223"/>
      <c r="U742" s="224"/>
      <c r="V742" s="224"/>
      <c r="W742" s="219"/>
    </row>
    <row r="743" spans="1:23" ht="12.75" customHeight="1" x14ac:dyDescent="0.25">
      <c r="A743" s="219"/>
      <c r="B743" s="141"/>
      <c r="C743" s="141"/>
      <c r="D743" s="141"/>
      <c r="E743" s="447"/>
      <c r="F743" s="448"/>
      <c r="G743" s="448"/>
      <c r="H743" s="448"/>
      <c r="I743" s="257"/>
      <c r="J743" s="257"/>
      <c r="K743" s="257"/>
      <c r="L743" s="257"/>
      <c r="M743" s="257"/>
      <c r="N743" s="257"/>
      <c r="O743" s="257"/>
      <c r="P743" s="257"/>
      <c r="Q743" s="254"/>
      <c r="R743" s="254"/>
      <c r="S743" s="258"/>
      <c r="T743" s="223"/>
      <c r="U743" s="224"/>
      <c r="V743" s="224"/>
      <c r="W743" s="219"/>
    </row>
    <row r="744" spans="1:23" ht="12.75" customHeight="1" x14ac:dyDescent="0.25">
      <c r="A744" s="219"/>
      <c r="B744" s="141"/>
      <c r="C744" s="141"/>
      <c r="D744" s="141"/>
      <c r="E744" s="447"/>
      <c r="F744" s="448"/>
      <c r="G744" s="448"/>
      <c r="H744" s="448"/>
      <c r="I744" s="257"/>
      <c r="J744" s="257"/>
      <c r="K744" s="257"/>
      <c r="L744" s="257"/>
      <c r="M744" s="257"/>
      <c r="N744" s="257"/>
      <c r="O744" s="257"/>
      <c r="P744" s="257"/>
      <c r="Q744" s="254"/>
      <c r="R744" s="254"/>
      <c r="S744" s="258"/>
      <c r="T744" s="223"/>
      <c r="U744" s="224"/>
      <c r="V744" s="224"/>
      <c r="W744" s="219"/>
    </row>
    <row r="745" spans="1:23" ht="12.75" customHeight="1" x14ac:dyDescent="0.25">
      <c r="A745" s="219"/>
      <c r="B745" s="141"/>
      <c r="C745" s="141"/>
      <c r="D745" s="141"/>
      <c r="E745" s="447"/>
      <c r="F745" s="448"/>
      <c r="G745" s="448"/>
      <c r="H745" s="448"/>
      <c r="I745" s="257"/>
      <c r="J745" s="257"/>
      <c r="K745" s="257"/>
      <c r="L745" s="257"/>
      <c r="M745" s="257"/>
      <c r="N745" s="257"/>
      <c r="O745" s="257"/>
      <c r="P745" s="257"/>
      <c r="Q745" s="254"/>
      <c r="R745" s="254"/>
      <c r="S745" s="258"/>
      <c r="T745" s="223"/>
      <c r="U745" s="224"/>
      <c r="V745" s="224"/>
      <c r="W745" s="219"/>
    </row>
    <row r="746" spans="1:23" ht="12.75" customHeight="1" x14ac:dyDescent="0.25">
      <c r="A746" s="219"/>
      <c r="B746" s="141"/>
      <c r="C746" s="141"/>
      <c r="D746" s="141"/>
      <c r="E746" s="447"/>
      <c r="F746" s="448"/>
      <c r="G746" s="448"/>
      <c r="H746" s="448"/>
      <c r="I746" s="257"/>
      <c r="J746" s="257"/>
      <c r="K746" s="257"/>
      <c r="L746" s="257"/>
      <c r="M746" s="257"/>
      <c r="N746" s="257"/>
      <c r="O746" s="257"/>
      <c r="P746" s="257"/>
      <c r="Q746" s="254"/>
      <c r="R746" s="254"/>
      <c r="S746" s="258"/>
      <c r="T746" s="223"/>
      <c r="U746" s="224"/>
      <c r="V746" s="224"/>
      <c r="W746" s="219"/>
    </row>
    <row r="747" spans="1:23" ht="12.75" customHeight="1" x14ac:dyDescent="0.25">
      <c r="A747" s="219"/>
      <c r="B747" s="141"/>
      <c r="C747" s="141"/>
      <c r="D747" s="141"/>
      <c r="E747" s="447"/>
      <c r="F747" s="448"/>
      <c r="G747" s="448"/>
      <c r="H747" s="448"/>
      <c r="I747" s="257"/>
      <c r="J747" s="257"/>
      <c r="K747" s="257"/>
      <c r="L747" s="257"/>
      <c r="M747" s="257"/>
      <c r="N747" s="257"/>
      <c r="O747" s="257"/>
      <c r="P747" s="257"/>
      <c r="Q747" s="254"/>
      <c r="R747" s="254"/>
      <c r="S747" s="258"/>
      <c r="T747" s="223"/>
      <c r="U747" s="224"/>
      <c r="V747" s="224"/>
      <c r="W747" s="219"/>
    </row>
    <row r="748" spans="1:23" ht="12.75" customHeight="1" x14ac:dyDescent="0.25">
      <c r="A748" s="219"/>
      <c r="B748" s="141"/>
      <c r="C748" s="141"/>
      <c r="D748" s="141"/>
      <c r="E748" s="447"/>
      <c r="F748" s="448"/>
      <c r="G748" s="448"/>
      <c r="H748" s="448"/>
      <c r="I748" s="257"/>
      <c r="J748" s="257"/>
      <c r="K748" s="257"/>
      <c r="L748" s="257"/>
      <c r="M748" s="257"/>
      <c r="N748" s="257"/>
      <c r="O748" s="257"/>
      <c r="P748" s="257"/>
      <c r="Q748" s="254"/>
      <c r="R748" s="254"/>
      <c r="S748" s="258"/>
      <c r="T748" s="223"/>
      <c r="U748" s="224"/>
      <c r="V748" s="224"/>
      <c r="W748" s="219"/>
    </row>
    <row r="749" spans="1:23" ht="12.75" customHeight="1" x14ac:dyDescent="0.25">
      <c r="A749" s="219"/>
      <c r="B749" s="141"/>
      <c r="C749" s="141"/>
      <c r="D749" s="141"/>
      <c r="E749" s="447"/>
      <c r="F749" s="448"/>
      <c r="G749" s="448"/>
      <c r="H749" s="448"/>
      <c r="I749" s="257"/>
      <c r="J749" s="257"/>
      <c r="K749" s="257"/>
      <c r="L749" s="257"/>
      <c r="M749" s="257"/>
      <c r="N749" s="257"/>
      <c r="O749" s="257"/>
      <c r="P749" s="257"/>
      <c r="Q749" s="254"/>
      <c r="R749" s="254"/>
      <c r="S749" s="258"/>
      <c r="T749" s="223"/>
      <c r="U749" s="224"/>
      <c r="V749" s="224"/>
      <c r="W749" s="219"/>
    </row>
    <row r="750" spans="1:23" ht="12.75" customHeight="1" x14ac:dyDescent="0.25">
      <c r="A750" s="219"/>
      <c r="B750" s="141"/>
      <c r="C750" s="141"/>
      <c r="D750" s="141"/>
      <c r="E750" s="447"/>
      <c r="F750" s="448"/>
      <c r="G750" s="448"/>
      <c r="H750" s="448"/>
      <c r="I750" s="257"/>
      <c r="J750" s="257"/>
      <c r="K750" s="257"/>
      <c r="L750" s="257"/>
      <c r="M750" s="257"/>
      <c r="N750" s="257"/>
      <c r="O750" s="257"/>
      <c r="P750" s="257"/>
      <c r="Q750" s="254"/>
      <c r="R750" s="254"/>
      <c r="S750" s="258"/>
      <c r="T750" s="223"/>
      <c r="U750" s="224"/>
      <c r="V750" s="224"/>
      <c r="W750" s="219"/>
    </row>
    <row r="751" spans="1:23" ht="12.75" customHeight="1" x14ac:dyDescent="0.25">
      <c r="A751" s="219"/>
      <c r="B751" s="141"/>
      <c r="C751" s="141"/>
      <c r="D751" s="141"/>
      <c r="E751" s="447"/>
      <c r="F751" s="448"/>
      <c r="G751" s="448"/>
      <c r="H751" s="448"/>
      <c r="I751" s="257"/>
      <c r="J751" s="257"/>
      <c r="K751" s="257"/>
      <c r="L751" s="257"/>
      <c r="M751" s="257"/>
      <c r="N751" s="257"/>
      <c r="O751" s="257"/>
      <c r="P751" s="257"/>
      <c r="Q751" s="254"/>
      <c r="R751" s="254"/>
      <c r="S751" s="258"/>
      <c r="T751" s="223"/>
      <c r="U751" s="224"/>
      <c r="V751" s="224"/>
      <c r="W751" s="219"/>
    </row>
    <row r="752" spans="1:23" ht="12.75" customHeight="1" x14ac:dyDescent="0.25">
      <c r="A752" s="219"/>
      <c r="B752" s="141"/>
      <c r="C752" s="141"/>
      <c r="D752" s="141"/>
      <c r="E752" s="447"/>
      <c r="F752" s="448"/>
      <c r="G752" s="448"/>
      <c r="H752" s="448"/>
      <c r="I752" s="257"/>
      <c r="J752" s="257"/>
      <c r="K752" s="257"/>
      <c r="L752" s="257"/>
      <c r="M752" s="257"/>
      <c r="N752" s="257"/>
      <c r="O752" s="257"/>
      <c r="P752" s="257"/>
      <c r="Q752" s="254"/>
      <c r="R752" s="254"/>
      <c r="S752" s="258"/>
      <c r="T752" s="223"/>
      <c r="U752" s="224"/>
      <c r="V752" s="224"/>
      <c r="W752" s="219"/>
    </row>
    <row r="753" spans="1:23" ht="12.75" customHeight="1" x14ac:dyDescent="0.25">
      <c r="A753" s="219"/>
      <c r="B753" s="141"/>
      <c r="C753" s="141"/>
      <c r="D753" s="141"/>
      <c r="E753" s="447"/>
      <c r="F753" s="448"/>
      <c r="G753" s="448"/>
      <c r="H753" s="448"/>
      <c r="I753" s="257"/>
      <c r="J753" s="257"/>
      <c r="K753" s="257"/>
      <c r="L753" s="257"/>
      <c r="M753" s="257"/>
      <c r="N753" s="257"/>
      <c r="O753" s="257"/>
      <c r="P753" s="257"/>
      <c r="Q753" s="254"/>
      <c r="R753" s="254"/>
      <c r="S753" s="258"/>
      <c r="T753" s="223"/>
      <c r="U753" s="224"/>
      <c r="V753" s="224"/>
      <c r="W753" s="219"/>
    </row>
    <row r="754" spans="1:23" ht="12.75" customHeight="1" x14ac:dyDescent="0.25">
      <c r="A754" s="219"/>
      <c r="B754" s="141"/>
      <c r="C754" s="141"/>
      <c r="D754" s="141"/>
      <c r="E754" s="447"/>
      <c r="F754" s="448"/>
      <c r="G754" s="448"/>
      <c r="H754" s="448"/>
      <c r="I754" s="257"/>
      <c r="J754" s="257"/>
      <c r="K754" s="257"/>
      <c r="L754" s="257"/>
      <c r="M754" s="257"/>
      <c r="N754" s="257"/>
      <c r="O754" s="257"/>
      <c r="P754" s="257"/>
      <c r="Q754" s="254"/>
      <c r="R754" s="254"/>
      <c r="S754" s="258"/>
      <c r="T754" s="223"/>
      <c r="U754" s="224"/>
      <c r="V754" s="224"/>
      <c r="W754" s="219"/>
    </row>
    <row r="755" spans="1:23" ht="12.75" customHeight="1" x14ac:dyDescent="0.25">
      <c r="A755" s="219"/>
      <c r="B755" s="141"/>
      <c r="C755" s="141"/>
      <c r="D755" s="141"/>
      <c r="E755" s="447"/>
      <c r="F755" s="448"/>
      <c r="G755" s="448"/>
      <c r="H755" s="448"/>
      <c r="I755" s="257"/>
      <c r="J755" s="257"/>
      <c r="K755" s="257"/>
      <c r="L755" s="257"/>
      <c r="M755" s="257"/>
      <c r="N755" s="257"/>
      <c r="O755" s="257"/>
      <c r="P755" s="257"/>
      <c r="Q755" s="254"/>
      <c r="R755" s="254"/>
      <c r="S755" s="258"/>
      <c r="T755" s="223"/>
      <c r="U755" s="224"/>
      <c r="V755" s="224"/>
      <c r="W755" s="219"/>
    </row>
    <row r="756" spans="1:23" ht="12.75" customHeight="1" x14ac:dyDescent="0.25">
      <c r="A756" s="219"/>
      <c r="B756" s="141"/>
      <c r="C756" s="141"/>
      <c r="D756" s="141"/>
      <c r="E756" s="447"/>
      <c r="F756" s="448"/>
      <c r="G756" s="448"/>
      <c r="H756" s="448"/>
      <c r="I756" s="257"/>
      <c r="J756" s="257"/>
      <c r="K756" s="257"/>
      <c r="L756" s="257"/>
      <c r="M756" s="257"/>
      <c r="N756" s="257"/>
      <c r="O756" s="257"/>
      <c r="P756" s="257"/>
      <c r="Q756" s="254"/>
      <c r="R756" s="254"/>
      <c r="S756" s="258"/>
      <c r="T756" s="223"/>
      <c r="U756" s="224"/>
      <c r="V756" s="224"/>
      <c r="W756" s="219"/>
    </row>
    <row r="757" spans="1:23" ht="12.75" customHeight="1" x14ac:dyDescent="0.25">
      <c r="A757" s="219"/>
      <c r="B757" s="141"/>
      <c r="C757" s="141"/>
      <c r="D757" s="141"/>
      <c r="E757" s="447"/>
      <c r="F757" s="448"/>
      <c r="G757" s="448"/>
      <c r="H757" s="448"/>
      <c r="I757" s="257"/>
      <c r="J757" s="257"/>
      <c r="K757" s="257"/>
      <c r="L757" s="257"/>
      <c r="M757" s="257"/>
      <c r="N757" s="257"/>
      <c r="O757" s="257"/>
      <c r="P757" s="257"/>
      <c r="Q757" s="254"/>
      <c r="R757" s="254"/>
      <c r="S757" s="258"/>
      <c r="T757" s="223"/>
      <c r="U757" s="224"/>
      <c r="V757" s="224"/>
      <c r="W757" s="219"/>
    </row>
    <row r="758" spans="1:23" ht="12.75" customHeight="1" x14ac:dyDescent="0.25">
      <c r="A758" s="219"/>
      <c r="B758" s="141"/>
      <c r="C758" s="141"/>
      <c r="D758" s="141"/>
      <c r="E758" s="447"/>
      <c r="F758" s="448"/>
      <c r="G758" s="448"/>
      <c r="H758" s="448"/>
      <c r="I758" s="257"/>
      <c r="J758" s="257"/>
      <c r="K758" s="257"/>
      <c r="L758" s="257"/>
      <c r="M758" s="257"/>
      <c r="N758" s="257"/>
      <c r="O758" s="257"/>
      <c r="P758" s="257"/>
      <c r="Q758" s="254"/>
      <c r="R758" s="254"/>
      <c r="S758" s="258"/>
      <c r="T758" s="223"/>
      <c r="U758" s="224"/>
      <c r="V758" s="224"/>
      <c r="W758" s="219"/>
    </row>
    <row r="759" spans="1:23" ht="12.75" customHeight="1" x14ac:dyDescent="0.25">
      <c r="A759" s="219"/>
      <c r="B759" s="141"/>
      <c r="C759" s="141"/>
      <c r="D759" s="141"/>
      <c r="E759" s="447"/>
      <c r="F759" s="448"/>
      <c r="G759" s="448"/>
      <c r="H759" s="448"/>
      <c r="I759" s="257"/>
      <c r="J759" s="257"/>
      <c r="K759" s="257"/>
      <c r="L759" s="257"/>
      <c r="M759" s="257"/>
      <c r="N759" s="257"/>
      <c r="O759" s="257"/>
      <c r="P759" s="257"/>
      <c r="Q759" s="254"/>
      <c r="R759" s="254"/>
      <c r="S759" s="258"/>
      <c r="T759" s="223"/>
      <c r="U759" s="224"/>
      <c r="V759" s="224"/>
      <c r="W759" s="219"/>
    </row>
    <row r="760" spans="1:23" ht="12.75" customHeight="1" x14ac:dyDescent="0.25">
      <c r="A760" s="219"/>
      <c r="B760" s="141"/>
      <c r="C760" s="141"/>
      <c r="D760" s="141"/>
      <c r="E760" s="447"/>
      <c r="F760" s="448"/>
      <c r="G760" s="448"/>
      <c r="H760" s="448"/>
      <c r="I760" s="257"/>
      <c r="J760" s="257"/>
      <c r="K760" s="257"/>
      <c r="L760" s="257"/>
      <c r="M760" s="257"/>
      <c r="N760" s="257"/>
      <c r="O760" s="257"/>
      <c r="P760" s="257"/>
      <c r="Q760" s="254"/>
      <c r="R760" s="254"/>
      <c r="S760" s="258"/>
      <c r="T760" s="223"/>
      <c r="U760" s="224"/>
      <c r="V760" s="224"/>
      <c r="W760" s="219"/>
    </row>
    <row r="761" spans="1:23" ht="12.75" customHeight="1" x14ac:dyDescent="0.25">
      <c r="A761" s="219"/>
      <c r="B761" s="141"/>
      <c r="C761" s="141"/>
      <c r="D761" s="141"/>
      <c r="E761" s="447"/>
      <c r="F761" s="448"/>
      <c r="G761" s="448"/>
      <c r="H761" s="448"/>
      <c r="I761" s="257"/>
      <c r="J761" s="257"/>
      <c r="K761" s="257"/>
      <c r="L761" s="257"/>
      <c r="M761" s="257"/>
      <c r="N761" s="257"/>
      <c r="O761" s="257"/>
      <c r="P761" s="257"/>
      <c r="Q761" s="254"/>
      <c r="R761" s="254"/>
      <c r="S761" s="258"/>
      <c r="T761" s="223"/>
      <c r="U761" s="224"/>
      <c r="V761" s="224"/>
      <c r="W761" s="219"/>
    </row>
    <row r="762" spans="1:23" ht="12.75" customHeight="1" x14ac:dyDescent="0.25">
      <c r="A762" s="219"/>
      <c r="B762" s="141"/>
      <c r="C762" s="141"/>
      <c r="D762" s="141"/>
      <c r="E762" s="447"/>
      <c r="F762" s="448"/>
      <c r="G762" s="448"/>
      <c r="H762" s="448"/>
      <c r="I762" s="257"/>
      <c r="J762" s="257"/>
      <c r="K762" s="257"/>
      <c r="L762" s="257"/>
      <c r="M762" s="257"/>
      <c r="N762" s="257"/>
      <c r="O762" s="257"/>
      <c r="P762" s="257"/>
      <c r="Q762" s="254"/>
      <c r="R762" s="254"/>
      <c r="S762" s="258"/>
      <c r="T762" s="223"/>
      <c r="U762" s="224"/>
      <c r="V762" s="224"/>
      <c r="W762" s="219"/>
    </row>
    <row r="763" spans="1:23" ht="12.75" customHeight="1" x14ac:dyDescent="0.25">
      <c r="A763" s="219"/>
      <c r="B763" s="141"/>
      <c r="C763" s="141"/>
      <c r="D763" s="141"/>
      <c r="E763" s="447"/>
      <c r="F763" s="448"/>
      <c r="G763" s="448"/>
      <c r="H763" s="448"/>
      <c r="I763" s="257"/>
      <c r="J763" s="257"/>
      <c r="K763" s="257"/>
      <c r="L763" s="257"/>
      <c r="M763" s="257"/>
      <c r="N763" s="257"/>
      <c r="O763" s="257"/>
      <c r="P763" s="257"/>
      <c r="Q763" s="254"/>
      <c r="R763" s="254"/>
      <c r="S763" s="258"/>
      <c r="T763" s="223"/>
      <c r="U763" s="224"/>
      <c r="V763" s="224"/>
      <c r="W763" s="219"/>
    </row>
    <row r="764" spans="1:23" ht="12.75" customHeight="1" x14ac:dyDescent="0.25">
      <c r="A764" s="219"/>
      <c r="B764" s="141"/>
      <c r="C764" s="141"/>
      <c r="D764" s="141"/>
      <c r="E764" s="447"/>
      <c r="F764" s="448"/>
      <c r="G764" s="448"/>
      <c r="H764" s="448"/>
      <c r="I764" s="257"/>
      <c r="J764" s="257"/>
      <c r="K764" s="257"/>
      <c r="L764" s="257"/>
      <c r="M764" s="257"/>
      <c r="N764" s="257"/>
      <c r="O764" s="257"/>
      <c r="P764" s="257"/>
      <c r="Q764" s="254"/>
      <c r="R764" s="254"/>
      <c r="S764" s="258"/>
      <c r="T764" s="223"/>
      <c r="U764" s="224"/>
      <c r="V764" s="224"/>
      <c r="W764" s="219"/>
    </row>
    <row r="765" spans="1:23" ht="12.75" customHeight="1" x14ac:dyDescent="0.25">
      <c r="A765" s="219"/>
      <c r="B765" s="141"/>
      <c r="C765" s="141"/>
      <c r="D765" s="141"/>
      <c r="E765" s="447"/>
      <c r="F765" s="448"/>
      <c r="G765" s="448"/>
      <c r="H765" s="448"/>
      <c r="I765" s="257"/>
      <c r="J765" s="257"/>
      <c r="K765" s="257"/>
      <c r="L765" s="257"/>
      <c r="M765" s="257"/>
      <c r="N765" s="257"/>
      <c r="O765" s="257"/>
      <c r="P765" s="257"/>
      <c r="Q765" s="254"/>
      <c r="R765" s="254"/>
      <c r="S765" s="258"/>
      <c r="T765" s="223"/>
      <c r="U765" s="224"/>
      <c r="V765" s="224"/>
      <c r="W765" s="219"/>
    </row>
    <row r="766" spans="1:23" ht="12.75" customHeight="1" x14ac:dyDescent="0.25">
      <c r="A766" s="219"/>
      <c r="B766" s="141"/>
      <c r="C766" s="141"/>
      <c r="D766" s="141"/>
      <c r="E766" s="447"/>
      <c r="F766" s="448"/>
      <c r="G766" s="448"/>
      <c r="H766" s="448"/>
      <c r="I766" s="257"/>
      <c r="J766" s="257"/>
      <c r="K766" s="257"/>
      <c r="L766" s="257"/>
      <c r="M766" s="257"/>
      <c r="N766" s="257"/>
      <c r="O766" s="257"/>
      <c r="P766" s="257"/>
      <c r="Q766" s="254"/>
      <c r="R766" s="254"/>
      <c r="S766" s="258"/>
      <c r="T766" s="223"/>
      <c r="U766" s="224"/>
      <c r="V766" s="224"/>
      <c r="W766" s="219"/>
    </row>
    <row r="767" spans="1:23" ht="12.75" customHeight="1" x14ac:dyDescent="0.25">
      <c r="A767" s="219"/>
      <c r="B767" s="141"/>
      <c r="C767" s="141"/>
      <c r="D767" s="141"/>
      <c r="E767" s="447"/>
      <c r="F767" s="448"/>
      <c r="G767" s="448"/>
      <c r="H767" s="448"/>
      <c r="I767" s="257"/>
      <c r="J767" s="257"/>
      <c r="K767" s="257"/>
      <c r="L767" s="257"/>
      <c r="M767" s="257"/>
      <c r="N767" s="257"/>
      <c r="O767" s="257"/>
      <c r="P767" s="257"/>
      <c r="Q767" s="254"/>
      <c r="R767" s="254"/>
      <c r="S767" s="258"/>
      <c r="T767" s="223"/>
      <c r="U767" s="224"/>
      <c r="V767" s="224"/>
      <c r="W767" s="219"/>
    </row>
    <row r="768" spans="1:23" ht="12.75" customHeight="1" x14ac:dyDescent="0.25">
      <c r="A768" s="219"/>
      <c r="B768" s="141"/>
      <c r="C768" s="141"/>
      <c r="D768" s="141"/>
      <c r="E768" s="447"/>
      <c r="F768" s="448"/>
      <c r="G768" s="448"/>
      <c r="H768" s="448"/>
      <c r="I768" s="257"/>
      <c r="J768" s="257"/>
      <c r="K768" s="257"/>
      <c r="L768" s="257"/>
      <c r="M768" s="257"/>
      <c r="N768" s="257"/>
      <c r="O768" s="257"/>
      <c r="P768" s="257"/>
      <c r="Q768" s="254"/>
      <c r="R768" s="254"/>
      <c r="S768" s="258"/>
      <c r="T768" s="223"/>
      <c r="U768" s="224"/>
      <c r="V768" s="224"/>
      <c r="W768" s="219"/>
    </row>
    <row r="769" spans="1:23" ht="12.75" customHeight="1" x14ac:dyDescent="0.25">
      <c r="A769" s="219"/>
      <c r="B769" s="141"/>
      <c r="C769" s="141"/>
      <c r="D769" s="141"/>
      <c r="E769" s="447"/>
      <c r="F769" s="448"/>
      <c r="G769" s="448"/>
      <c r="H769" s="448"/>
      <c r="I769" s="257"/>
      <c r="J769" s="257"/>
      <c r="K769" s="257"/>
      <c r="L769" s="257"/>
      <c r="M769" s="257"/>
      <c r="N769" s="257"/>
      <c r="O769" s="257"/>
      <c r="P769" s="257"/>
      <c r="Q769" s="254"/>
      <c r="R769" s="254"/>
      <c r="S769" s="258"/>
      <c r="T769" s="223"/>
      <c r="U769" s="224"/>
      <c r="V769" s="224"/>
      <c r="W769" s="219"/>
    </row>
    <row r="770" spans="1:23" ht="12.75" customHeight="1" x14ac:dyDescent="0.25">
      <c r="A770" s="219"/>
      <c r="B770" s="141"/>
      <c r="C770" s="141"/>
      <c r="D770" s="141"/>
      <c r="E770" s="447"/>
      <c r="F770" s="448"/>
      <c r="G770" s="448"/>
      <c r="H770" s="448"/>
      <c r="I770" s="257"/>
      <c r="J770" s="257"/>
      <c r="K770" s="257"/>
      <c r="L770" s="257"/>
      <c r="M770" s="257"/>
      <c r="N770" s="257"/>
      <c r="O770" s="257"/>
      <c r="P770" s="257"/>
      <c r="Q770" s="254"/>
      <c r="R770" s="254"/>
      <c r="S770" s="258"/>
      <c r="T770" s="223"/>
      <c r="U770" s="224"/>
      <c r="V770" s="224"/>
      <c r="W770" s="219"/>
    </row>
    <row r="771" spans="1:23" ht="12.75" customHeight="1" x14ac:dyDescent="0.25">
      <c r="A771" s="219"/>
      <c r="B771" s="141"/>
      <c r="C771" s="141"/>
      <c r="D771" s="141"/>
      <c r="E771" s="447"/>
      <c r="F771" s="448"/>
      <c r="G771" s="448"/>
      <c r="H771" s="448"/>
      <c r="I771" s="257"/>
      <c r="J771" s="257"/>
      <c r="K771" s="257"/>
      <c r="L771" s="257"/>
      <c r="M771" s="257"/>
      <c r="N771" s="257"/>
      <c r="O771" s="257"/>
      <c r="P771" s="257"/>
      <c r="Q771" s="254"/>
      <c r="R771" s="254"/>
      <c r="S771" s="258"/>
      <c r="T771" s="223"/>
      <c r="U771" s="224"/>
      <c r="V771" s="224"/>
      <c r="W771" s="219"/>
    </row>
    <row r="772" spans="1:23" ht="12.75" customHeight="1" x14ac:dyDescent="0.25">
      <c r="A772" s="219"/>
      <c r="B772" s="141"/>
      <c r="C772" s="141"/>
      <c r="D772" s="141"/>
      <c r="E772" s="447"/>
      <c r="F772" s="448"/>
      <c r="G772" s="448"/>
      <c r="H772" s="448"/>
      <c r="I772" s="257"/>
      <c r="J772" s="257"/>
      <c r="K772" s="257"/>
      <c r="L772" s="257"/>
      <c r="M772" s="257"/>
      <c r="N772" s="257"/>
      <c r="O772" s="257"/>
      <c r="P772" s="257"/>
      <c r="Q772" s="254"/>
      <c r="R772" s="254"/>
      <c r="S772" s="258"/>
      <c r="T772" s="223"/>
      <c r="U772" s="224"/>
      <c r="V772" s="224"/>
      <c r="W772" s="219"/>
    </row>
    <row r="773" spans="1:23" ht="12.75" customHeight="1" x14ac:dyDescent="0.25">
      <c r="A773" s="219"/>
      <c r="B773" s="141"/>
      <c r="C773" s="141"/>
      <c r="D773" s="141"/>
      <c r="E773" s="447"/>
      <c r="F773" s="448"/>
      <c r="G773" s="448"/>
      <c r="H773" s="448"/>
      <c r="I773" s="257"/>
      <c r="J773" s="257"/>
      <c r="K773" s="257"/>
      <c r="L773" s="257"/>
      <c r="M773" s="257"/>
      <c r="N773" s="257"/>
      <c r="O773" s="257"/>
      <c r="P773" s="257"/>
      <c r="Q773" s="254"/>
      <c r="R773" s="254"/>
      <c r="S773" s="258"/>
      <c r="T773" s="223"/>
      <c r="U773" s="224"/>
      <c r="V773" s="224"/>
      <c r="W773" s="219"/>
    </row>
    <row r="774" spans="1:23" ht="12.75" customHeight="1" x14ac:dyDescent="0.25">
      <c r="A774" s="219"/>
      <c r="B774" s="141"/>
      <c r="C774" s="141"/>
      <c r="D774" s="141"/>
      <c r="E774" s="447"/>
      <c r="F774" s="448"/>
      <c r="G774" s="448"/>
      <c r="H774" s="448"/>
      <c r="I774" s="257"/>
      <c r="J774" s="257"/>
      <c r="K774" s="257"/>
      <c r="L774" s="257"/>
      <c r="M774" s="257"/>
      <c r="N774" s="257"/>
      <c r="O774" s="257"/>
      <c r="P774" s="257"/>
      <c r="Q774" s="254"/>
      <c r="R774" s="254"/>
      <c r="S774" s="258"/>
      <c r="T774" s="223"/>
      <c r="U774" s="224"/>
      <c r="V774" s="224"/>
      <c r="W774" s="219"/>
    </row>
    <row r="775" spans="1:23" ht="12.75" customHeight="1" x14ac:dyDescent="0.25">
      <c r="A775" s="219"/>
      <c r="B775" s="141"/>
      <c r="C775" s="141"/>
      <c r="D775" s="141"/>
      <c r="E775" s="447"/>
      <c r="F775" s="448"/>
      <c r="G775" s="448"/>
      <c r="H775" s="448"/>
      <c r="I775" s="257"/>
      <c r="J775" s="257"/>
      <c r="K775" s="257"/>
      <c r="L775" s="257"/>
      <c r="M775" s="257"/>
      <c r="N775" s="257"/>
      <c r="O775" s="257"/>
      <c r="P775" s="257"/>
      <c r="Q775" s="254"/>
      <c r="R775" s="254"/>
      <c r="S775" s="258"/>
      <c r="T775" s="223"/>
      <c r="U775" s="224"/>
      <c r="V775" s="224"/>
      <c r="W775" s="219"/>
    </row>
    <row r="776" spans="1:23" ht="12.75" customHeight="1" x14ac:dyDescent="0.25">
      <c r="A776" s="219"/>
      <c r="B776" s="141"/>
      <c r="C776" s="141"/>
      <c r="D776" s="141"/>
      <c r="E776" s="447"/>
      <c r="F776" s="448"/>
      <c r="G776" s="448"/>
      <c r="H776" s="448"/>
      <c r="I776" s="257"/>
      <c r="J776" s="257"/>
      <c r="K776" s="257"/>
      <c r="L776" s="257"/>
      <c r="M776" s="257"/>
      <c r="N776" s="257"/>
      <c r="O776" s="257"/>
      <c r="P776" s="257"/>
      <c r="Q776" s="254"/>
      <c r="R776" s="254"/>
      <c r="S776" s="258"/>
      <c r="T776" s="223"/>
      <c r="U776" s="224"/>
      <c r="V776" s="224"/>
      <c r="W776" s="219"/>
    </row>
    <row r="777" spans="1:23" ht="12.75" customHeight="1" x14ac:dyDescent="0.25">
      <c r="A777" s="219"/>
      <c r="B777" s="141"/>
      <c r="C777" s="141"/>
      <c r="D777" s="141"/>
      <c r="E777" s="447"/>
      <c r="F777" s="448"/>
      <c r="G777" s="448"/>
      <c r="H777" s="448"/>
      <c r="I777" s="257"/>
      <c r="J777" s="257"/>
      <c r="K777" s="257"/>
      <c r="L777" s="257"/>
      <c r="M777" s="257"/>
      <c r="N777" s="257"/>
      <c r="O777" s="257"/>
      <c r="P777" s="257"/>
      <c r="Q777" s="254"/>
      <c r="R777" s="254"/>
      <c r="S777" s="258"/>
      <c r="T777" s="223"/>
      <c r="U777" s="224"/>
      <c r="V777" s="224"/>
      <c r="W777" s="219"/>
    </row>
    <row r="778" spans="1:23" ht="12.75" customHeight="1" x14ac:dyDescent="0.25">
      <c r="A778" s="219"/>
      <c r="B778" s="141"/>
      <c r="C778" s="141"/>
      <c r="D778" s="141"/>
      <c r="E778" s="447"/>
      <c r="F778" s="448"/>
      <c r="G778" s="448"/>
      <c r="H778" s="448"/>
      <c r="I778" s="257"/>
      <c r="J778" s="257"/>
      <c r="K778" s="257"/>
      <c r="L778" s="257"/>
      <c r="M778" s="257"/>
      <c r="N778" s="257"/>
      <c r="O778" s="257"/>
      <c r="P778" s="257"/>
      <c r="Q778" s="254"/>
      <c r="R778" s="254"/>
      <c r="S778" s="258"/>
      <c r="T778" s="223"/>
      <c r="U778" s="224"/>
      <c r="V778" s="224"/>
      <c r="W778" s="219"/>
    </row>
    <row r="779" spans="1:23" ht="12.75" customHeight="1" x14ac:dyDescent="0.25">
      <c r="A779" s="219"/>
      <c r="B779" s="141"/>
      <c r="C779" s="141"/>
      <c r="D779" s="141"/>
      <c r="E779" s="447"/>
      <c r="F779" s="448"/>
      <c r="G779" s="448"/>
      <c r="H779" s="448"/>
      <c r="I779" s="257"/>
      <c r="J779" s="257"/>
      <c r="K779" s="257"/>
      <c r="L779" s="257"/>
      <c r="M779" s="257"/>
      <c r="N779" s="257"/>
      <c r="O779" s="257"/>
      <c r="P779" s="257"/>
      <c r="Q779" s="254"/>
      <c r="R779" s="254"/>
      <c r="S779" s="258"/>
      <c r="T779" s="223"/>
      <c r="U779" s="224"/>
      <c r="V779" s="224"/>
      <c r="W779" s="219"/>
    </row>
    <row r="780" spans="1:23" ht="12.75" customHeight="1" x14ac:dyDescent="0.25">
      <c r="A780" s="219"/>
      <c r="B780" s="141"/>
      <c r="C780" s="141"/>
      <c r="D780" s="141"/>
      <c r="E780" s="447"/>
      <c r="F780" s="448"/>
      <c r="G780" s="448"/>
      <c r="H780" s="448"/>
      <c r="I780" s="257"/>
      <c r="J780" s="257"/>
      <c r="K780" s="257"/>
      <c r="L780" s="257"/>
      <c r="M780" s="257"/>
      <c r="N780" s="257"/>
      <c r="O780" s="257"/>
      <c r="P780" s="257"/>
      <c r="Q780" s="254"/>
      <c r="R780" s="254"/>
      <c r="S780" s="258"/>
      <c r="T780" s="223"/>
      <c r="U780" s="224"/>
      <c r="V780" s="224"/>
      <c r="W780" s="219"/>
    </row>
    <row r="781" spans="1:23" ht="12.75" customHeight="1" x14ac:dyDescent="0.25">
      <c r="A781" s="219"/>
      <c r="B781" s="141"/>
      <c r="C781" s="141"/>
      <c r="D781" s="141"/>
      <c r="E781" s="447"/>
      <c r="F781" s="448"/>
      <c r="G781" s="448"/>
      <c r="H781" s="448"/>
      <c r="I781" s="257"/>
      <c r="J781" s="257"/>
      <c r="K781" s="257"/>
      <c r="L781" s="257"/>
      <c r="M781" s="257"/>
      <c r="N781" s="257"/>
      <c r="O781" s="257"/>
      <c r="P781" s="257"/>
      <c r="Q781" s="254"/>
      <c r="R781" s="254"/>
      <c r="S781" s="258"/>
      <c r="T781" s="223"/>
      <c r="U781" s="224"/>
      <c r="V781" s="224"/>
      <c r="W781" s="219"/>
    </row>
    <row r="782" spans="1:23" ht="12.75" customHeight="1" x14ac:dyDescent="0.25">
      <c r="A782" s="219"/>
      <c r="B782" s="141"/>
      <c r="C782" s="141"/>
      <c r="D782" s="141"/>
      <c r="E782" s="447"/>
      <c r="F782" s="448"/>
      <c r="G782" s="448"/>
      <c r="H782" s="448"/>
      <c r="I782" s="257"/>
      <c r="J782" s="257"/>
      <c r="K782" s="257"/>
      <c r="L782" s="257"/>
      <c r="M782" s="257"/>
      <c r="N782" s="257"/>
      <c r="O782" s="257"/>
      <c r="P782" s="257"/>
      <c r="Q782" s="254"/>
      <c r="R782" s="254"/>
      <c r="S782" s="258"/>
      <c r="T782" s="223"/>
      <c r="U782" s="224"/>
      <c r="V782" s="224"/>
      <c r="W782" s="219"/>
    </row>
    <row r="783" spans="1:23" ht="12.75" customHeight="1" x14ac:dyDescent="0.25">
      <c r="A783" s="219"/>
      <c r="B783" s="141"/>
      <c r="C783" s="141"/>
      <c r="D783" s="141"/>
      <c r="E783" s="447"/>
      <c r="F783" s="448"/>
      <c r="G783" s="448"/>
      <c r="H783" s="448"/>
      <c r="I783" s="257"/>
      <c r="J783" s="257"/>
      <c r="K783" s="257"/>
      <c r="L783" s="257"/>
      <c r="M783" s="257"/>
      <c r="N783" s="257"/>
      <c r="O783" s="257"/>
      <c r="P783" s="257"/>
      <c r="Q783" s="254"/>
      <c r="R783" s="254"/>
      <c r="S783" s="258"/>
      <c r="T783" s="223"/>
      <c r="U783" s="224"/>
      <c r="V783" s="224"/>
      <c r="W783" s="219"/>
    </row>
    <row r="784" spans="1:23" ht="12.75" customHeight="1" x14ac:dyDescent="0.25">
      <c r="A784" s="219"/>
      <c r="B784" s="141"/>
      <c r="C784" s="141"/>
      <c r="D784" s="141"/>
      <c r="E784" s="447"/>
      <c r="F784" s="448"/>
      <c r="G784" s="448"/>
      <c r="H784" s="448"/>
      <c r="I784" s="257"/>
      <c r="J784" s="257"/>
      <c r="K784" s="257"/>
      <c r="L784" s="257"/>
      <c r="M784" s="257"/>
      <c r="N784" s="257"/>
      <c r="O784" s="257"/>
      <c r="P784" s="257"/>
      <c r="Q784" s="254"/>
      <c r="R784" s="254"/>
      <c r="S784" s="258"/>
      <c r="T784" s="223"/>
      <c r="U784" s="224"/>
      <c r="V784" s="224"/>
      <c r="W784" s="219"/>
    </row>
    <row r="785" spans="1:23" ht="12.75" customHeight="1" x14ac:dyDescent="0.25">
      <c r="A785" s="219"/>
      <c r="B785" s="141"/>
      <c r="C785" s="141"/>
      <c r="D785" s="141"/>
      <c r="E785" s="447"/>
      <c r="F785" s="448"/>
      <c r="G785" s="448"/>
      <c r="H785" s="448"/>
      <c r="I785" s="257"/>
      <c r="J785" s="257"/>
      <c r="K785" s="257"/>
      <c r="L785" s="257"/>
      <c r="M785" s="257"/>
      <c r="N785" s="257"/>
      <c r="O785" s="257"/>
      <c r="P785" s="257"/>
      <c r="Q785" s="254"/>
      <c r="R785" s="254"/>
      <c r="S785" s="258"/>
      <c r="T785" s="223"/>
      <c r="U785" s="224"/>
      <c r="V785" s="224"/>
      <c r="W785" s="219"/>
    </row>
    <row r="786" spans="1:23" ht="12.75" customHeight="1" x14ac:dyDescent="0.25">
      <c r="A786" s="219"/>
      <c r="B786" s="141"/>
      <c r="C786" s="141"/>
      <c r="D786" s="141"/>
      <c r="E786" s="447"/>
      <c r="F786" s="448"/>
      <c r="G786" s="448"/>
      <c r="H786" s="448"/>
      <c r="I786" s="257"/>
      <c r="J786" s="257"/>
      <c r="K786" s="257"/>
      <c r="L786" s="257"/>
      <c r="M786" s="257"/>
      <c r="N786" s="257"/>
      <c r="O786" s="257"/>
      <c r="P786" s="257"/>
      <c r="Q786" s="254"/>
      <c r="R786" s="254"/>
      <c r="S786" s="258"/>
      <c r="T786" s="223"/>
      <c r="U786" s="224"/>
      <c r="V786" s="224"/>
      <c r="W786" s="219"/>
    </row>
    <row r="787" spans="1:23" ht="12.75" customHeight="1" x14ac:dyDescent="0.25">
      <c r="A787" s="219"/>
      <c r="B787" s="141"/>
      <c r="C787" s="141"/>
      <c r="D787" s="141"/>
      <c r="E787" s="447"/>
      <c r="F787" s="448"/>
      <c r="G787" s="448"/>
      <c r="H787" s="448"/>
      <c r="I787" s="257"/>
      <c r="J787" s="257"/>
      <c r="K787" s="257"/>
      <c r="L787" s="257"/>
      <c r="M787" s="257"/>
      <c r="N787" s="257"/>
      <c r="O787" s="257"/>
      <c r="P787" s="257"/>
      <c r="Q787" s="254"/>
      <c r="R787" s="254"/>
      <c r="S787" s="258"/>
      <c r="T787" s="223"/>
      <c r="U787" s="224"/>
      <c r="V787" s="224"/>
      <c r="W787" s="219"/>
    </row>
    <row r="788" spans="1:23" ht="12.75" customHeight="1" x14ac:dyDescent="0.25">
      <c r="A788" s="219"/>
      <c r="B788" s="141"/>
      <c r="C788" s="141"/>
      <c r="D788" s="141"/>
      <c r="E788" s="447"/>
      <c r="F788" s="448"/>
      <c r="G788" s="448"/>
      <c r="H788" s="448"/>
      <c r="I788" s="257"/>
      <c r="J788" s="257"/>
      <c r="K788" s="257"/>
      <c r="L788" s="257"/>
      <c r="M788" s="257"/>
      <c r="N788" s="257"/>
      <c r="O788" s="257"/>
      <c r="P788" s="257"/>
      <c r="Q788" s="254"/>
      <c r="R788" s="254"/>
      <c r="S788" s="258"/>
      <c r="T788" s="223"/>
      <c r="U788" s="224"/>
      <c r="V788" s="224"/>
      <c r="W788" s="219"/>
    </row>
    <row r="789" spans="1:23" ht="12.75" customHeight="1" x14ac:dyDescent="0.25">
      <c r="A789" s="219"/>
      <c r="B789" s="141"/>
      <c r="C789" s="141"/>
      <c r="D789" s="141"/>
      <c r="E789" s="447"/>
      <c r="F789" s="448"/>
      <c r="G789" s="448"/>
      <c r="H789" s="448"/>
      <c r="I789" s="257"/>
      <c r="J789" s="257"/>
      <c r="K789" s="257"/>
      <c r="L789" s="257"/>
      <c r="M789" s="257"/>
      <c r="N789" s="257"/>
      <c r="O789" s="257"/>
      <c r="P789" s="257"/>
      <c r="Q789" s="254"/>
      <c r="R789" s="254"/>
      <c r="S789" s="258"/>
      <c r="T789" s="223"/>
      <c r="U789" s="224"/>
      <c r="V789" s="224"/>
      <c r="W789" s="219"/>
    </row>
    <row r="790" spans="1:23" ht="12.75" customHeight="1" x14ac:dyDescent="0.25">
      <c r="A790" s="219"/>
      <c r="B790" s="141"/>
      <c r="C790" s="141"/>
      <c r="D790" s="141"/>
      <c r="E790" s="447"/>
      <c r="F790" s="448"/>
      <c r="G790" s="448"/>
      <c r="H790" s="448"/>
      <c r="I790" s="257"/>
      <c r="J790" s="257"/>
      <c r="K790" s="257"/>
      <c r="L790" s="257"/>
      <c r="M790" s="257"/>
      <c r="N790" s="257"/>
      <c r="O790" s="257"/>
      <c r="P790" s="257"/>
      <c r="Q790" s="254"/>
      <c r="R790" s="254"/>
      <c r="S790" s="258"/>
      <c r="T790" s="223"/>
      <c r="U790" s="224"/>
      <c r="V790" s="224"/>
      <c r="W790" s="219"/>
    </row>
    <row r="791" spans="1:23" ht="12.75" customHeight="1" x14ac:dyDescent="0.25">
      <c r="A791" s="219"/>
      <c r="B791" s="141"/>
      <c r="C791" s="141"/>
      <c r="D791" s="141"/>
      <c r="E791" s="447"/>
      <c r="F791" s="448"/>
      <c r="G791" s="448"/>
      <c r="H791" s="448"/>
      <c r="I791" s="257"/>
      <c r="J791" s="257"/>
      <c r="K791" s="257"/>
      <c r="L791" s="257"/>
      <c r="M791" s="257"/>
      <c r="N791" s="257"/>
      <c r="O791" s="257"/>
      <c r="P791" s="257"/>
      <c r="Q791" s="254"/>
      <c r="R791" s="254"/>
      <c r="S791" s="258"/>
      <c r="T791" s="223"/>
      <c r="U791" s="224"/>
      <c r="V791" s="224"/>
      <c r="W791" s="219"/>
    </row>
    <row r="792" spans="1:23" ht="12.75" customHeight="1" x14ac:dyDescent="0.25">
      <c r="A792" s="219"/>
      <c r="B792" s="141"/>
      <c r="C792" s="141"/>
      <c r="D792" s="141"/>
      <c r="E792" s="447"/>
      <c r="F792" s="448"/>
      <c r="G792" s="448"/>
      <c r="H792" s="448"/>
      <c r="I792" s="257"/>
      <c r="J792" s="257"/>
      <c r="K792" s="257"/>
      <c r="L792" s="257"/>
      <c r="M792" s="257"/>
      <c r="N792" s="257"/>
      <c r="O792" s="257"/>
      <c r="P792" s="257"/>
      <c r="Q792" s="254"/>
      <c r="R792" s="254"/>
      <c r="S792" s="258"/>
      <c r="T792" s="223"/>
      <c r="U792" s="224"/>
      <c r="V792" s="224"/>
      <c r="W792" s="219"/>
    </row>
    <row r="793" spans="1:23" ht="12.75" customHeight="1" x14ac:dyDescent="0.25">
      <c r="A793" s="219"/>
      <c r="B793" s="141"/>
      <c r="C793" s="141"/>
      <c r="D793" s="141"/>
      <c r="E793" s="447"/>
      <c r="F793" s="448"/>
      <c r="G793" s="448"/>
      <c r="H793" s="448"/>
      <c r="I793" s="257"/>
      <c r="J793" s="257"/>
      <c r="K793" s="257"/>
      <c r="L793" s="257"/>
      <c r="M793" s="257"/>
      <c r="N793" s="257"/>
      <c r="O793" s="257"/>
      <c r="P793" s="257"/>
      <c r="Q793" s="254"/>
      <c r="R793" s="254"/>
      <c r="S793" s="258"/>
      <c r="T793" s="223"/>
      <c r="U793" s="224"/>
      <c r="V793" s="224"/>
      <c r="W793" s="219"/>
    </row>
    <row r="794" spans="1:23" ht="12.75" customHeight="1" x14ac:dyDescent="0.25">
      <c r="A794" s="219"/>
      <c r="B794" s="141"/>
      <c r="C794" s="141"/>
      <c r="D794" s="141"/>
      <c r="E794" s="447"/>
      <c r="F794" s="448"/>
      <c r="G794" s="448"/>
      <c r="H794" s="448"/>
      <c r="I794" s="257"/>
      <c r="J794" s="257"/>
      <c r="K794" s="257"/>
      <c r="L794" s="257"/>
      <c r="M794" s="257"/>
      <c r="N794" s="257"/>
      <c r="O794" s="257"/>
      <c r="P794" s="257"/>
      <c r="Q794" s="254"/>
      <c r="R794" s="254"/>
      <c r="S794" s="258"/>
      <c r="T794" s="223"/>
      <c r="U794" s="224"/>
      <c r="V794" s="224"/>
      <c r="W794" s="219"/>
    </row>
    <row r="795" spans="1:23" ht="12.75" customHeight="1" x14ac:dyDescent="0.25">
      <c r="A795" s="219"/>
      <c r="B795" s="141"/>
      <c r="C795" s="141"/>
      <c r="D795" s="141"/>
      <c r="E795" s="447"/>
      <c r="F795" s="448"/>
      <c r="G795" s="448"/>
      <c r="H795" s="448"/>
      <c r="I795" s="257"/>
      <c r="J795" s="257"/>
      <c r="K795" s="257"/>
      <c r="L795" s="257"/>
      <c r="M795" s="257"/>
      <c r="N795" s="257"/>
      <c r="O795" s="257"/>
      <c r="P795" s="257"/>
      <c r="Q795" s="254"/>
      <c r="R795" s="254"/>
      <c r="S795" s="258"/>
      <c r="T795" s="223"/>
      <c r="U795" s="224"/>
      <c r="V795" s="224"/>
      <c r="W795" s="219"/>
    </row>
    <row r="796" spans="1:23" ht="12.75" customHeight="1" x14ac:dyDescent="0.25">
      <c r="A796" s="219"/>
      <c r="B796" s="141"/>
      <c r="C796" s="141"/>
      <c r="D796" s="141"/>
      <c r="E796" s="447"/>
      <c r="F796" s="448"/>
      <c r="G796" s="448"/>
      <c r="H796" s="448"/>
      <c r="I796" s="257"/>
      <c r="J796" s="257"/>
      <c r="K796" s="257"/>
      <c r="L796" s="257"/>
      <c r="M796" s="257"/>
      <c r="N796" s="257"/>
      <c r="O796" s="257"/>
      <c r="P796" s="257"/>
      <c r="Q796" s="254"/>
      <c r="R796" s="254"/>
      <c r="S796" s="258"/>
      <c r="T796" s="223"/>
      <c r="U796" s="224"/>
      <c r="V796" s="224"/>
      <c r="W796" s="219"/>
    </row>
    <row r="797" spans="1:23" ht="12.75" customHeight="1" x14ac:dyDescent="0.25">
      <c r="A797" s="219"/>
      <c r="B797" s="141"/>
      <c r="C797" s="141"/>
      <c r="D797" s="141"/>
      <c r="E797" s="447"/>
      <c r="F797" s="448"/>
      <c r="G797" s="448"/>
      <c r="H797" s="448"/>
      <c r="I797" s="257"/>
      <c r="J797" s="257"/>
      <c r="K797" s="257"/>
      <c r="L797" s="257"/>
      <c r="M797" s="257"/>
      <c r="N797" s="257"/>
      <c r="O797" s="257"/>
      <c r="P797" s="257"/>
      <c r="Q797" s="254"/>
      <c r="R797" s="254"/>
      <c r="S797" s="258"/>
      <c r="T797" s="223"/>
      <c r="U797" s="224"/>
      <c r="V797" s="224"/>
      <c r="W797" s="219"/>
    </row>
    <row r="798" spans="1:23" ht="12.75" customHeight="1" x14ac:dyDescent="0.25">
      <c r="A798" s="219"/>
      <c r="B798" s="141"/>
      <c r="C798" s="141"/>
      <c r="D798" s="141"/>
      <c r="E798" s="447"/>
      <c r="F798" s="448"/>
      <c r="G798" s="448"/>
      <c r="H798" s="448"/>
      <c r="I798" s="257"/>
      <c r="J798" s="257"/>
      <c r="K798" s="257"/>
      <c r="L798" s="257"/>
      <c r="M798" s="257"/>
      <c r="N798" s="257"/>
      <c r="O798" s="257"/>
      <c r="P798" s="257"/>
      <c r="Q798" s="254"/>
      <c r="R798" s="254"/>
      <c r="S798" s="258"/>
      <c r="T798" s="223"/>
      <c r="U798" s="224"/>
      <c r="V798" s="224"/>
      <c r="W798" s="219"/>
    </row>
    <row r="799" spans="1:23" ht="12.75" customHeight="1" x14ac:dyDescent="0.25">
      <c r="A799" s="219"/>
      <c r="B799" s="141"/>
      <c r="C799" s="141"/>
      <c r="D799" s="141"/>
      <c r="E799" s="447"/>
      <c r="F799" s="448"/>
      <c r="G799" s="448"/>
      <c r="H799" s="448"/>
      <c r="I799" s="257"/>
      <c r="J799" s="257"/>
      <c r="K799" s="257"/>
      <c r="L799" s="257"/>
      <c r="M799" s="257"/>
      <c r="N799" s="257"/>
      <c r="O799" s="257"/>
      <c r="P799" s="257"/>
      <c r="Q799" s="254"/>
      <c r="R799" s="254"/>
      <c r="S799" s="258"/>
      <c r="T799" s="223"/>
      <c r="U799" s="224"/>
      <c r="V799" s="224"/>
      <c r="W799" s="219"/>
    </row>
    <row r="800" spans="1:23" ht="12.75" customHeight="1" x14ac:dyDescent="0.25">
      <c r="A800" s="219"/>
      <c r="B800" s="141"/>
      <c r="C800" s="141"/>
      <c r="D800" s="141"/>
      <c r="E800" s="447"/>
      <c r="F800" s="448"/>
      <c r="G800" s="448"/>
      <c r="H800" s="448"/>
      <c r="I800" s="257"/>
      <c r="J800" s="257"/>
      <c r="K800" s="257"/>
      <c r="L800" s="257"/>
      <c r="M800" s="257"/>
      <c r="N800" s="257"/>
      <c r="O800" s="257"/>
      <c r="P800" s="257"/>
      <c r="Q800" s="254"/>
      <c r="R800" s="254"/>
      <c r="S800" s="258"/>
      <c r="T800" s="223"/>
      <c r="U800" s="224"/>
      <c r="V800" s="224"/>
      <c r="W800" s="219"/>
    </row>
    <row r="801" spans="1:23" ht="12.75" customHeight="1" x14ac:dyDescent="0.25">
      <c r="A801" s="219"/>
      <c r="B801" s="141"/>
      <c r="C801" s="141"/>
      <c r="D801" s="141"/>
      <c r="E801" s="447"/>
      <c r="F801" s="448"/>
      <c r="G801" s="448"/>
      <c r="H801" s="448"/>
      <c r="I801" s="257"/>
      <c r="J801" s="257"/>
      <c r="K801" s="257"/>
      <c r="L801" s="257"/>
      <c r="M801" s="257"/>
      <c r="N801" s="257"/>
      <c r="O801" s="257"/>
      <c r="P801" s="257"/>
      <c r="Q801" s="254"/>
      <c r="R801" s="254"/>
      <c r="S801" s="258"/>
      <c r="T801" s="223"/>
      <c r="U801" s="224"/>
      <c r="V801" s="224"/>
      <c r="W801" s="219"/>
    </row>
    <row r="802" spans="1:23" ht="12.75" customHeight="1" x14ac:dyDescent="0.25">
      <c r="A802" s="219"/>
      <c r="B802" s="141"/>
      <c r="C802" s="141"/>
      <c r="D802" s="141"/>
      <c r="E802" s="447"/>
      <c r="F802" s="448"/>
      <c r="G802" s="448"/>
      <c r="H802" s="448"/>
      <c r="I802" s="257"/>
      <c r="J802" s="257"/>
      <c r="K802" s="257"/>
      <c r="L802" s="257"/>
      <c r="M802" s="257"/>
      <c r="N802" s="257"/>
      <c r="O802" s="257"/>
      <c r="P802" s="257"/>
      <c r="Q802" s="254"/>
      <c r="R802" s="254"/>
      <c r="S802" s="258"/>
      <c r="T802" s="223"/>
      <c r="U802" s="224"/>
      <c r="V802" s="224"/>
      <c r="W802" s="219"/>
    </row>
    <row r="803" spans="1:23" ht="12.75" customHeight="1" x14ac:dyDescent="0.25">
      <c r="A803" s="219"/>
      <c r="B803" s="141"/>
      <c r="C803" s="141"/>
      <c r="D803" s="141"/>
      <c r="E803" s="447"/>
      <c r="F803" s="448"/>
      <c r="G803" s="448"/>
      <c r="H803" s="448"/>
      <c r="I803" s="257"/>
      <c r="J803" s="257"/>
      <c r="K803" s="257"/>
      <c r="L803" s="257"/>
      <c r="M803" s="257"/>
      <c r="N803" s="257"/>
      <c r="O803" s="257"/>
      <c r="P803" s="257"/>
      <c r="Q803" s="254"/>
      <c r="R803" s="254"/>
      <c r="S803" s="258"/>
      <c r="T803" s="223"/>
      <c r="U803" s="224"/>
      <c r="V803" s="224"/>
      <c r="W803" s="219"/>
    </row>
    <row r="804" spans="1:23" ht="12.75" customHeight="1" x14ac:dyDescent="0.25">
      <c r="A804" s="219"/>
      <c r="B804" s="141"/>
      <c r="C804" s="141"/>
      <c r="D804" s="141"/>
      <c r="E804" s="447"/>
      <c r="F804" s="448"/>
      <c r="G804" s="448"/>
      <c r="H804" s="448"/>
      <c r="I804" s="257"/>
      <c r="J804" s="257"/>
      <c r="K804" s="257"/>
      <c r="L804" s="257"/>
      <c r="M804" s="257"/>
      <c r="N804" s="257"/>
      <c r="O804" s="257"/>
      <c r="P804" s="257"/>
      <c r="Q804" s="254"/>
      <c r="R804" s="254"/>
      <c r="S804" s="258"/>
      <c r="T804" s="223"/>
      <c r="U804" s="224"/>
      <c r="V804" s="224"/>
      <c r="W804" s="219"/>
    </row>
    <row r="805" spans="1:23" ht="12.75" customHeight="1" x14ac:dyDescent="0.25">
      <c r="A805" s="219"/>
      <c r="B805" s="141"/>
      <c r="C805" s="141"/>
      <c r="D805" s="141"/>
      <c r="E805" s="447"/>
      <c r="F805" s="448"/>
      <c r="G805" s="448"/>
      <c r="H805" s="448"/>
      <c r="I805" s="257"/>
      <c r="J805" s="257"/>
      <c r="K805" s="257"/>
      <c r="L805" s="257"/>
      <c r="M805" s="257"/>
      <c r="N805" s="257"/>
      <c r="O805" s="257"/>
      <c r="P805" s="257"/>
      <c r="Q805" s="254"/>
      <c r="R805" s="254"/>
      <c r="S805" s="258"/>
      <c r="T805" s="223"/>
      <c r="U805" s="224"/>
      <c r="V805" s="224"/>
      <c r="W805" s="219"/>
    </row>
    <row r="806" spans="1:23" ht="12.75" customHeight="1" x14ac:dyDescent="0.25">
      <c r="A806" s="219"/>
      <c r="B806" s="141"/>
      <c r="C806" s="141"/>
      <c r="D806" s="141"/>
      <c r="E806" s="447"/>
      <c r="F806" s="448"/>
      <c r="G806" s="448"/>
      <c r="H806" s="448"/>
      <c r="I806" s="257"/>
      <c r="J806" s="257"/>
      <c r="K806" s="257"/>
      <c r="L806" s="257"/>
      <c r="M806" s="257"/>
      <c r="N806" s="257"/>
      <c r="O806" s="257"/>
      <c r="P806" s="257"/>
      <c r="Q806" s="254"/>
      <c r="R806" s="254"/>
      <c r="S806" s="258"/>
      <c r="T806" s="223"/>
      <c r="U806" s="224"/>
      <c r="V806" s="224"/>
      <c r="W806" s="219"/>
    </row>
    <row r="807" spans="1:23" ht="12.75" customHeight="1" x14ac:dyDescent="0.25">
      <c r="A807" s="219"/>
      <c r="B807" s="141"/>
      <c r="C807" s="141"/>
      <c r="D807" s="141"/>
      <c r="E807" s="447"/>
      <c r="F807" s="448"/>
      <c r="G807" s="448"/>
      <c r="H807" s="448"/>
      <c r="I807" s="257"/>
      <c r="J807" s="257"/>
      <c r="K807" s="257"/>
      <c r="L807" s="257"/>
      <c r="M807" s="257"/>
      <c r="N807" s="257"/>
      <c r="O807" s="257"/>
      <c r="P807" s="257"/>
      <c r="Q807" s="254"/>
      <c r="R807" s="254"/>
      <c r="S807" s="258"/>
      <c r="T807" s="223"/>
      <c r="U807" s="224"/>
      <c r="V807" s="224"/>
      <c r="W807" s="219"/>
    </row>
    <row r="808" spans="1:23" ht="12.75" customHeight="1" x14ac:dyDescent="0.25">
      <c r="A808" s="219"/>
      <c r="B808" s="141"/>
      <c r="C808" s="141"/>
      <c r="D808" s="141"/>
      <c r="E808" s="447"/>
      <c r="F808" s="448"/>
      <c r="G808" s="448"/>
      <c r="H808" s="448"/>
      <c r="I808" s="257"/>
      <c r="J808" s="257"/>
      <c r="K808" s="257"/>
      <c r="L808" s="257"/>
      <c r="M808" s="257"/>
      <c r="N808" s="257"/>
      <c r="O808" s="257"/>
      <c r="P808" s="257"/>
      <c r="Q808" s="254"/>
      <c r="R808" s="254"/>
      <c r="S808" s="258"/>
      <c r="T808" s="223"/>
      <c r="U808" s="224"/>
      <c r="V808" s="224"/>
      <c r="W808" s="219"/>
    </row>
    <row r="809" spans="1:23" ht="12.75" customHeight="1" x14ac:dyDescent="0.25">
      <c r="A809" s="219"/>
      <c r="B809" s="141"/>
      <c r="C809" s="141"/>
      <c r="D809" s="141"/>
      <c r="E809" s="447"/>
      <c r="F809" s="448"/>
      <c r="G809" s="448"/>
      <c r="H809" s="448"/>
      <c r="I809" s="257"/>
      <c r="J809" s="257"/>
      <c r="K809" s="257"/>
      <c r="L809" s="257"/>
      <c r="M809" s="257"/>
      <c r="N809" s="257"/>
      <c r="O809" s="257"/>
      <c r="P809" s="257"/>
      <c r="Q809" s="254"/>
      <c r="R809" s="254"/>
      <c r="S809" s="258"/>
      <c r="T809" s="223"/>
      <c r="U809" s="224"/>
      <c r="V809" s="224"/>
      <c r="W809" s="219"/>
    </row>
    <row r="810" spans="1:23" ht="12.75" customHeight="1" x14ac:dyDescent="0.25">
      <c r="A810" s="219"/>
      <c r="B810" s="141"/>
      <c r="C810" s="141"/>
      <c r="D810" s="141"/>
      <c r="E810" s="447"/>
      <c r="F810" s="448"/>
      <c r="G810" s="448"/>
      <c r="H810" s="448"/>
      <c r="I810" s="257"/>
      <c r="J810" s="257"/>
      <c r="K810" s="257"/>
      <c r="L810" s="257"/>
      <c r="M810" s="257"/>
      <c r="N810" s="257"/>
      <c r="O810" s="257"/>
      <c r="P810" s="257"/>
      <c r="Q810" s="254"/>
      <c r="R810" s="254"/>
      <c r="S810" s="258"/>
      <c r="T810" s="223"/>
      <c r="U810" s="224"/>
      <c r="V810" s="224"/>
      <c r="W810" s="219"/>
    </row>
    <row r="811" spans="1:23" ht="12.75" customHeight="1" x14ac:dyDescent="0.25">
      <c r="A811" s="219"/>
      <c r="B811" s="141"/>
      <c r="C811" s="141"/>
      <c r="D811" s="141"/>
      <c r="E811" s="447"/>
      <c r="F811" s="448"/>
      <c r="G811" s="448"/>
      <c r="H811" s="448"/>
      <c r="I811" s="257"/>
      <c r="J811" s="257"/>
      <c r="K811" s="257"/>
      <c r="L811" s="257"/>
      <c r="M811" s="257"/>
      <c r="N811" s="257"/>
      <c r="O811" s="257"/>
      <c r="P811" s="257"/>
      <c r="Q811" s="254"/>
      <c r="R811" s="254"/>
      <c r="S811" s="258"/>
      <c r="T811" s="223"/>
      <c r="U811" s="224"/>
      <c r="V811" s="224"/>
      <c r="W811" s="219"/>
    </row>
    <row r="812" spans="1:23" ht="12.75" customHeight="1" x14ac:dyDescent="0.25">
      <c r="A812" s="219"/>
      <c r="B812" s="141"/>
      <c r="C812" s="141"/>
      <c r="D812" s="141"/>
      <c r="E812" s="447"/>
      <c r="F812" s="448"/>
      <c r="G812" s="448"/>
      <c r="H812" s="448"/>
      <c r="I812" s="257"/>
      <c r="J812" s="257"/>
      <c r="K812" s="257"/>
      <c r="L812" s="257"/>
      <c r="M812" s="257"/>
      <c r="N812" s="257"/>
      <c r="O812" s="257"/>
      <c r="P812" s="257"/>
      <c r="Q812" s="254"/>
      <c r="R812" s="254"/>
      <c r="S812" s="258"/>
      <c r="T812" s="223"/>
      <c r="U812" s="224"/>
      <c r="V812" s="224"/>
      <c r="W812" s="219"/>
    </row>
    <row r="813" spans="1:23" ht="12.75" customHeight="1" x14ac:dyDescent="0.25">
      <c r="A813" s="219"/>
      <c r="B813" s="141"/>
      <c r="C813" s="141"/>
      <c r="D813" s="141"/>
      <c r="E813" s="447"/>
      <c r="F813" s="448"/>
      <c r="G813" s="448"/>
      <c r="H813" s="448"/>
      <c r="I813" s="257"/>
      <c r="J813" s="257"/>
      <c r="K813" s="257"/>
      <c r="L813" s="257"/>
      <c r="M813" s="257"/>
      <c r="N813" s="257"/>
      <c r="O813" s="257"/>
      <c r="P813" s="257"/>
      <c r="Q813" s="254"/>
      <c r="R813" s="254"/>
      <c r="S813" s="258"/>
      <c r="T813" s="223"/>
      <c r="U813" s="224"/>
      <c r="V813" s="224"/>
      <c r="W813" s="219"/>
    </row>
    <row r="814" spans="1:23" ht="12.75" customHeight="1" x14ac:dyDescent="0.25">
      <c r="A814" s="219"/>
      <c r="B814" s="141"/>
      <c r="C814" s="141"/>
      <c r="D814" s="141"/>
      <c r="E814" s="447"/>
      <c r="F814" s="448"/>
      <c r="G814" s="448"/>
      <c r="H814" s="448"/>
      <c r="I814" s="257"/>
      <c r="J814" s="257"/>
      <c r="K814" s="257"/>
      <c r="L814" s="257"/>
      <c r="M814" s="257"/>
      <c r="N814" s="257"/>
      <c r="O814" s="257"/>
      <c r="P814" s="257"/>
      <c r="Q814" s="254"/>
      <c r="R814" s="254"/>
      <c r="S814" s="258"/>
      <c r="T814" s="223"/>
      <c r="U814" s="224"/>
      <c r="V814" s="224"/>
      <c r="W814" s="219"/>
    </row>
    <row r="815" spans="1:23" ht="12.75" customHeight="1" x14ac:dyDescent="0.25">
      <c r="A815" s="219"/>
      <c r="B815" s="141"/>
      <c r="C815" s="141"/>
      <c r="D815" s="141"/>
      <c r="E815" s="447"/>
      <c r="F815" s="448"/>
      <c r="G815" s="448"/>
      <c r="H815" s="448"/>
      <c r="I815" s="257"/>
      <c r="J815" s="257"/>
      <c r="K815" s="257"/>
      <c r="L815" s="257"/>
      <c r="M815" s="257"/>
      <c r="N815" s="257"/>
      <c r="O815" s="257"/>
      <c r="P815" s="257"/>
      <c r="Q815" s="254"/>
      <c r="R815" s="254"/>
      <c r="S815" s="258"/>
      <c r="T815" s="223"/>
      <c r="U815" s="224"/>
      <c r="V815" s="224"/>
      <c r="W815" s="219"/>
    </row>
    <row r="816" spans="1:23" ht="12.75" customHeight="1" x14ac:dyDescent="0.25">
      <c r="A816" s="219"/>
      <c r="B816" s="141"/>
      <c r="C816" s="141"/>
      <c r="D816" s="141"/>
      <c r="E816" s="447"/>
      <c r="F816" s="448"/>
      <c r="G816" s="448"/>
      <c r="H816" s="448"/>
      <c r="I816" s="257"/>
      <c r="J816" s="257"/>
      <c r="K816" s="257"/>
      <c r="L816" s="257"/>
      <c r="M816" s="257"/>
      <c r="N816" s="257"/>
      <c r="O816" s="257"/>
      <c r="P816" s="257"/>
      <c r="Q816" s="254"/>
      <c r="R816" s="254"/>
      <c r="S816" s="258"/>
      <c r="T816" s="223"/>
      <c r="U816" s="224"/>
      <c r="V816" s="224"/>
      <c r="W816" s="219"/>
    </row>
    <row r="817" spans="1:23" ht="12.75" customHeight="1" x14ac:dyDescent="0.25">
      <c r="A817" s="219"/>
      <c r="B817" s="141"/>
      <c r="C817" s="141"/>
      <c r="D817" s="141"/>
      <c r="E817" s="447"/>
      <c r="F817" s="448"/>
      <c r="G817" s="448"/>
      <c r="H817" s="448"/>
      <c r="I817" s="257"/>
      <c r="J817" s="257"/>
      <c r="K817" s="257"/>
      <c r="L817" s="257"/>
      <c r="M817" s="257"/>
      <c r="N817" s="257"/>
      <c r="O817" s="257"/>
      <c r="P817" s="257"/>
      <c r="Q817" s="254"/>
      <c r="R817" s="254"/>
      <c r="S817" s="258"/>
      <c r="T817" s="223"/>
      <c r="U817" s="224"/>
      <c r="V817" s="224"/>
      <c r="W817" s="219"/>
    </row>
    <row r="818" spans="1:23" ht="12.75" customHeight="1" x14ac:dyDescent="0.25">
      <c r="A818" s="219"/>
      <c r="B818" s="141"/>
      <c r="C818" s="141"/>
      <c r="D818" s="141"/>
      <c r="E818" s="447"/>
      <c r="F818" s="448"/>
      <c r="G818" s="448"/>
      <c r="H818" s="448"/>
      <c r="I818" s="257"/>
      <c r="J818" s="257"/>
      <c r="K818" s="257"/>
      <c r="L818" s="257"/>
      <c r="M818" s="257"/>
      <c r="N818" s="257"/>
      <c r="O818" s="257"/>
      <c r="P818" s="257"/>
      <c r="Q818" s="254"/>
      <c r="R818" s="254"/>
      <c r="S818" s="258"/>
      <c r="T818" s="223"/>
      <c r="U818" s="224"/>
      <c r="V818" s="224"/>
      <c r="W818" s="219"/>
    </row>
    <row r="819" spans="1:23" ht="12.75" customHeight="1" x14ac:dyDescent="0.25">
      <c r="A819" s="219"/>
      <c r="B819" s="141"/>
      <c r="C819" s="141"/>
      <c r="D819" s="141"/>
      <c r="E819" s="447"/>
      <c r="F819" s="448"/>
      <c r="G819" s="448"/>
      <c r="H819" s="448"/>
      <c r="I819" s="257"/>
      <c r="J819" s="257"/>
      <c r="K819" s="257"/>
      <c r="L819" s="257"/>
      <c r="M819" s="257"/>
      <c r="N819" s="257"/>
      <c r="O819" s="257"/>
      <c r="P819" s="257"/>
      <c r="Q819" s="254"/>
      <c r="R819" s="254"/>
      <c r="S819" s="258"/>
      <c r="T819" s="223"/>
      <c r="U819" s="224"/>
      <c r="V819" s="224"/>
      <c r="W819" s="219"/>
    </row>
    <row r="820" spans="1:23" ht="12.75" customHeight="1" x14ac:dyDescent="0.25">
      <c r="A820" s="219"/>
      <c r="B820" s="141"/>
      <c r="C820" s="141"/>
      <c r="D820" s="141"/>
      <c r="E820" s="447"/>
      <c r="F820" s="448"/>
      <c r="G820" s="448"/>
      <c r="H820" s="448"/>
      <c r="I820" s="257"/>
      <c r="J820" s="257"/>
      <c r="K820" s="257"/>
      <c r="L820" s="257"/>
      <c r="M820" s="257"/>
      <c r="N820" s="257"/>
      <c r="O820" s="257"/>
      <c r="P820" s="257"/>
      <c r="Q820" s="254"/>
      <c r="R820" s="254"/>
      <c r="S820" s="258"/>
      <c r="T820" s="223"/>
      <c r="U820" s="224"/>
      <c r="V820" s="224"/>
      <c r="W820" s="219"/>
    </row>
    <row r="821" spans="1:23" ht="12.75" customHeight="1" x14ac:dyDescent="0.25">
      <c r="A821" s="219"/>
      <c r="B821" s="141"/>
      <c r="C821" s="141"/>
      <c r="D821" s="141"/>
      <c r="E821" s="447"/>
      <c r="F821" s="448"/>
      <c r="G821" s="448"/>
      <c r="H821" s="448"/>
      <c r="I821" s="257"/>
      <c r="J821" s="257"/>
      <c r="K821" s="257"/>
      <c r="L821" s="257"/>
      <c r="M821" s="257"/>
      <c r="N821" s="257"/>
      <c r="O821" s="257"/>
      <c r="P821" s="257"/>
      <c r="Q821" s="254"/>
      <c r="R821" s="254"/>
      <c r="S821" s="258"/>
      <c r="T821" s="223"/>
      <c r="U821" s="224"/>
      <c r="V821" s="224"/>
      <c r="W821" s="219"/>
    </row>
    <row r="822" spans="1:23" ht="12.75" customHeight="1" x14ac:dyDescent="0.25">
      <c r="A822" s="219"/>
      <c r="B822" s="141"/>
      <c r="C822" s="141"/>
      <c r="D822" s="141"/>
      <c r="E822" s="447"/>
      <c r="F822" s="448"/>
      <c r="G822" s="448"/>
      <c r="H822" s="448"/>
      <c r="I822" s="257"/>
      <c r="J822" s="257"/>
      <c r="K822" s="257"/>
      <c r="L822" s="257"/>
      <c r="M822" s="257"/>
      <c r="N822" s="257"/>
      <c r="O822" s="257"/>
      <c r="P822" s="257"/>
      <c r="Q822" s="254"/>
      <c r="R822" s="254"/>
      <c r="S822" s="258"/>
      <c r="T822" s="223"/>
      <c r="U822" s="224"/>
      <c r="V822" s="224"/>
      <c r="W822" s="219"/>
    </row>
    <row r="823" spans="1:23" ht="12.75" customHeight="1" x14ac:dyDescent="0.25">
      <c r="A823" s="219"/>
      <c r="B823" s="141"/>
      <c r="C823" s="141"/>
      <c r="D823" s="141"/>
      <c r="E823" s="447"/>
      <c r="F823" s="448"/>
      <c r="G823" s="448"/>
      <c r="H823" s="448"/>
      <c r="I823" s="257"/>
      <c r="J823" s="257"/>
      <c r="K823" s="257"/>
      <c r="L823" s="257"/>
      <c r="M823" s="257"/>
      <c r="N823" s="257"/>
      <c r="O823" s="257"/>
      <c r="P823" s="257"/>
      <c r="Q823" s="254"/>
      <c r="R823" s="254"/>
      <c r="S823" s="258"/>
      <c r="T823" s="223"/>
      <c r="U823" s="224"/>
      <c r="V823" s="224"/>
      <c r="W823" s="219"/>
    </row>
    <row r="824" spans="1:23" ht="12.75" customHeight="1" x14ac:dyDescent="0.25">
      <c r="A824" s="219"/>
      <c r="B824" s="141"/>
      <c r="C824" s="141"/>
      <c r="D824" s="141"/>
      <c r="E824" s="447"/>
      <c r="F824" s="448"/>
      <c r="G824" s="448"/>
      <c r="H824" s="448"/>
      <c r="I824" s="257"/>
      <c r="J824" s="257"/>
      <c r="K824" s="257"/>
      <c r="L824" s="257"/>
      <c r="M824" s="257"/>
      <c r="N824" s="257"/>
      <c r="O824" s="257"/>
      <c r="P824" s="257"/>
      <c r="Q824" s="254"/>
      <c r="R824" s="254"/>
      <c r="S824" s="258"/>
      <c r="T824" s="223"/>
      <c r="U824" s="224"/>
      <c r="V824" s="224"/>
      <c r="W824" s="219"/>
    </row>
    <row r="825" spans="1:23" ht="12.75" customHeight="1" x14ac:dyDescent="0.25">
      <c r="A825" s="219"/>
      <c r="B825" s="141"/>
      <c r="C825" s="141"/>
      <c r="D825" s="141"/>
      <c r="E825" s="447"/>
      <c r="F825" s="448"/>
      <c r="G825" s="448"/>
      <c r="H825" s="448"/>
      <c r="I825" s="257"/>
      <c r="J825" s="257"/>
      <c r="K825" s="257"/>
      <c r="L825" s="257"/>
      <c r="M825" s="257"/>
      <c r="N825" s="257"/>
      <c r="O825" s="257"/>
      <c r="P825" s="257"/>
      <c r="Q825" s="254"/>
      <c r="R825" s="254"/>
      <c r="S825" s="258"/>
      <c r="T825" s="223"/>
      <c r="U825" s="224"/>
      <c r="V825" s="224"/>
      <c r="W825" s="219"/>
    </row>
    <row r="826" spans="1:23" ht="12.75" customHeight="1" x14ac:dyDescent="0.25">
      <c r="A826" s="219"/>
      <c r="B826" s="141"/>
      <c r="C826" s="141"/>
      <c r="D826" s="141"/>
      <c r="E826" s="447"/>
      <c r="F826" s="448"/>
      <c r="G826" s="448"/>
      <c r="H826" s="448"/>
      <c r="I826" s="257"/>
      <c r="J826" s="257"/>
      <c r="K826" s="257"/>
      <c r="L826" s="257"/>
      <c r="M826" s="257"/>
      <c r="N826" s="257"/>
      <c r="O826" s="257"/>
      <c r="P826" s="257"/>
      <c r="Q826" s="254"/>
      <c r="R826" s="254"/>
      <c r="S826" s="258"/>
      <c r="T826" s="223"/>
      <c r="U826" s="224"/>
      <c r="V826" s="224"/>
      <c r="W826" s="219"/>
    </row>
    <row r="827" spans="1:23" ht="12.75" customHeight="1" x14ac:dyDescent="0.25">
      <c r="A827" s="219"/>
      <c r="B827" s="141"/>
      <c r="C827" s="141"/>
      <c r="D827" s="141"/>
      <c r="E827" s="447"/>
      <c r="F827" s="448"/>
      <c r="G827" s="448"/>
      <c r="H827" s="448"/>
      <c r="I827" s="257"/>
      <c r="J827" s="257"/>
      <c r="K827" s="257"/>
      <c r="L827" s="257"/>
      <c r="M827" s="257"/>
      <c r="N827" s="257"/>
      <c r="O827" s="257"/>
      <c r="P827" s="257"/>
      <c r="Q827" s="254"/>
      <c r="R827" s="254"/>
      <c r="S827" s="258"/>
      <c r="T827" s="223"/>
      <c r="U827" s="224"/>
      <c r="V827" s="224"/>
      <c r="W827" s="219"/>
    </row>
    <row r="828" spans="1:23" ht="12.75" customHeight="1" x14ac:dyDescent="0.25">
      <c r="A828" s="219"/>
      <c r="B828" s="141"/>
      <c r="C828" s="141"/>
      <c r="D828" s="141"/>
      <c r="E828" s="447"/>
      <c r="F828" s="448"/>
      <c r="G828" s="448"/>
      <c r="H828" s="448"/>
      <c r="I828" s="257"/>
      <c r="J828" s="257"/>
      <c r="K828" s="257"/>
      <c r="L828" s="257"/>
      <c r="M828" s="257"/>
      <c r="N828" s="257"/>
      <c r="O828" s="257"/>
      <c r="P828" s="257"/>
      <c r="Q828" s="254"/>
      <c r="R828" s="254"/>
      <c r="S828" s="258"/>
      <c r="T828" s="223"/>
      <c r="U828" s="224"/>
      <c r="V828" s="224"/>
      <c r="W828" s="219"/>
    </row>
    <row r="829" spans="1:23" ht="12.75" customHeight="1" x14ac:dyDescent="0.25">
      <c r="A829" s="219"/>
      <c r="B829" s="141"/>
      <c r="C829" s="141"/>
      <c r="D829" s="141"/>
      <c r="E829" s="447"/>
      <c r="F829" s="448"/>
      <c r="G829" s="448"/>
      <c r="H829" s="448"/>
      <c r="I829" s="257"/>
      <c r="J829" s="257"/>
      <c r="K829" s="257"/>
      <c r="L829" s="257"/>
      <c r="M829" s="257"/>
      <c r="N829" s="257"/>
      <c r="O829" s="257"/>
      <c r="P829" s="257"/>
      <c r="Q829" s="254"/>
      <c r="R829" s="254"/>
      <c r="S829" s="258"/>
      <c r="T829" s="223"/>
      <c r="U829" s="224"/>
      <c r="V829" s="224"/>
      <c r="W829" s="219"/>
    </row>
    <row r="830" spans="1:23" ht="12.75" customHeight="1" x14ac:dyDescent="0.25">
      <c r="A830" s="219"/>
      <c r="B830" s="141"/>
      <c r="C830" s="141"/>
      <c r="D830" s="141"/>
      <c r="E830" s="447"/>
      <c r="F830" s="448"/>
      <c r="G830" s="448"/>
      <c r="H830" s="448"/>
      <c r="I830" s="257"/>
      <c r="J830" s="257"/>
      <c r="K830" s="257"/>
      <c r="L830" s="257"/>
      <c r="M830" s="257"/>
      <c r="N830" s="257"/>
      <c r="O830" s="257"/>
      <c r="P830" s="257"/>
      <c r="Q830" s="254"/>
      <c r="R830" s="254"/>
      <c r="S830" s="258"/>
      <c r="T830" s="223"/>
      <c r="U830" s="224"/>
      <c r="V830" s="224"/>
      <c r="W830" s="219"/>
    </row>
    <row r="831" spans="1:23" ht="12.75" customHeight="1" x14ac:dyDescent="0.25">
      <c r="A831" s="219"/>
      <c r="B831" s="141"/>
      <c r="C831" s="141"/>
      <c r="D831" s="141"/>
      <c r="E831" s="447"/>
      <c r="F831" s="448"/>
      <c r="G831" s="448"/>
      <c r="H831" s="448"/>
      <c r="I831" s="257"/>
      <c r="J831" s="257"/>
      <c r="K831" s="257"/>
      <c r="L831" s="257"/>
      <c r="M831" s="257"/>
      <c r="N831" s="257"/>
      <c r="O831" s="257"/>
      <c r="P831" s="257"/>
      <c r="Q831" s="254"/>
      <c r="R831" s="254"/>
      <c r="S831" s="258"/>
      <c r="T831" s="223"/>
      <c r="U831" s="224"/>
      <c r="V831" s="224"/>
      <c r="W831" s="219"/>
    </row>
    <row r="832" spans="1:23" ht="12.75" customHeight="1" x14ac:dyDescent="0.25">
      <c r="A832" s="219"/>
      <c r="B832" s="141"/>
      <c r="C832" s="141"/>
      <c r="D832" s="141"/>
      <c r="E832" s="447"/>
      <c r="F832" s="448"/>
      <c r="G832" s="448"/>
      <c r="H832" s="448"/>
      <c r="I832" s="257"/>
      <c r="J832" s="257"/>
      <c r="K832" s="257"/>
      <c r="L832" s="257"/>
      <c r="M832" s="257"/>
      <c r="N832" s="257"/>
      <c r="O832" s="257"/>
      <c r="P832" s="257"/>
      <c r="Q832" s="254"/>
      <c r="R832" s="254"/>
      <c r="S832" s="258"/>
      <c r="T832" s="223"/>
      <c r="U832" s="224"/>
      <c r="V832" s="224"/>
      <c r="W832" s="219"/>
    </row>
    <row r="833" spans="1:23" ht="12.75" customHeight="1" x14ac:dyDescent="0.25">
      <c r="A833" s="219"/>
      <c r="B833" s="141"/>
      <c r="C833" s="141"/>
      <c r="D833" s="141"/>
      <c r="E833" s="447"/>
      <c r="F833" s="448"/>
      <c r="G833" s="448"/>
      <c r="H833" s="448"/>
      <c r="I833" s="257"/>
      <c r="J833" s="257"/>
      <c r="K833" s="257"/>
      <c r="L833" s="257"/>
      <c r="M833" s="257"/>
      <c r="N833" s="257"/>
      <c r="O833" s="257"/>
      <c r="P833" s="257"/>
      <c r="Q833" s="254"/>
      <c r="R833" s="254"/>
      <c r="S833" s="258"/>
      <c r="T833" s="223"/>
      <c r="U833" s="224"/>
      <c r="V833" s="224"/>
      <c r="W833" s="219"/>
    </row>
    <row r="834" spans="1:23" ht="12.75" customHeight="1" x14ac:dyDescent="0.25">
      <c r="A834" s="219"/>
      <c r="B834" s="141"/>
      <c r="C834" s="141"/>
      <c r="D834" s="141"/>
      <c r="E834" s="447"/>
      <c r="F834" s="448"/>
      <c r="G834" s="448"/>
      <c r="H834" s="448"/>
      <c r="I834" s="257"/>
      <c r="J834" s="257"/>
      <c r="K834" s="257"/>
      <c r="L834" s="257"/>
      <c r="M834" s="257"/>
      <c r="N834" s="257"/>
      <c r="O834" s="257"/>
      <c r="P834" s="257"/>
      <c r="Q834" s="254"/>
      <c r="R834" s="254"/>
      <c r="S834" s="258"/>
      <c r="T834" s="223"/>
      <c r="U834" s="224"/>
      <c r="V834" s="224"/>
      <c r="W834" s="219"/>
    </row>
    <row r="835" spans="1:23" ht="12.75" customHeight="1" x14ac:dyDescent="0.25">
      <c r="A835" s="219"/>
      <c r="B835" s="141"/>
      <c r="C835" s="141"/>
      <c r="D835" s="141"/>
      <c r="E835" s="447"/>
      <c r="F835" s="448"/>
      <c r="G835" s="448"/>
      <c r="H835" s="448"/>
      <c r="I835" s="257"/>
      <c r="J835" s="257"/>
      <c r="K835" s="257"/>
      <c r="L835" s="257"/>
      <c r="M835" s="257"/>
      <c r="N835" s="257"/>
      <c r="O835" s="257"/>
      <c r="P835" s="257"/>
      <c r="Q835" s="254"/>
      <c r="R835" s="254"/>
      <c r="S835" s="258"/>
      <c r="T835" s="223"/>
      <c r="U835" s="224"/>
      <c r="V835" s="224"/>
      <c r="W835" s="219"/>
    </row>
    <row r="836" spans="1:23" ht="12.75" customHeight="1" x14ac:dyDescent="0.25">
      <c r="A836" s="219"/>
      <c r="B836" s="141"/>
      <c r="C836" s="141"/>
      <c r="D836" s="141"/>
      <c r="E836" s="447"/>
      <c r="F836" s="448"/>
      <c r="G836" s="448"/>
      <c r="H836" s="448"/>
      <c r="I836" s="257"/>
      <c r="J836" s="257"/>
      <c r="K836" s="257"/>
      <c r="L836" s="257"/>
      <c r="M836" s="257"/>
      <c r="N836" s="257"/>
      <c r="O836" s="257"/>
      <c r="P836" s="257"/>
      <c r="Q836" s="254"/>
      <c r="R836" s="254"/>
      <c r="S836" s="258"/>
      <c r="T836" s="223"/>
      <c r="U836" s="224"/>
      <c r="V836" s="224"/>
      <c r="W836" s="219"/>
    </row>
    <row r="837" spans="1:23" ht="12.75" customHeight="1" x14ac:dyDescent="0.25">
      <c r="A837" s="219"/>
      <c r="B837" s="141"/>
      <c r="C837" s="141"/>
      <c r="D837" s="141"/>
      <c r="E837" s="447"/>
      <c r="F837" s="448"/>
      <c r="G837" s="448"/>
      <c r="H837" s="448"/>
      <c r="I837" s="257"/>
      <c r="J837" s="257"/>
      <c r="K837" s="257"/>
      <c r="L837" s="257"/>
      <c r="M837" s="257"/>
      <c r="N837" s="257"/>
      <c r="O837" s="257"/>
      <c r="P837" s="257"/>
      <c r="Q837" s="254"/>
      <c r="R837" s="254"/>
      <c r="S837" s="258"/>
      <c r="T837" s="223"/>
      <c r="U837" s="224"/>
      <c r="V837" s="224"/>
      <c r="W837" s="219"/>
    </row>
    <row r="838" spans="1:23" ht="12.75" customHeight="1" x14ac:dyDescent="0.25">
      <c r="A838" s="219"/>
      <c r="B838" s="141"/>
      <c r="C838" s="141"/>
      <c r="D838" s="141"/>
      <c r="E838" s="447"/>
      <c r="F838" s="448"/>
      <c r="G838" s="448"/>
      <c r="H838" s="448"/>
      <c r="I838" s="257"/>
      <c r="J838" s="257"/>
      <c r="K838" s="257"/>
      <c r="L838" s="257"/>
      <c r="M838" s="257"/>
      <c r="N838" s="257"/>
      <c r="O838" s="257"/>
      <c r="P838" s="257"/>
      <c r="Q838" s="254"/>
      <c r="R838" s="254"/>
      <c r="S838" s="258"/>
      <c r="T838" s="223"/>
      <c r="U838" s="224"/>
      <c r="V838" s="224"/>
      <c r="W838" s="219"/>
    </row>
    <row r="839" spans="1:23" ht="12.75" customHeight="1" x14ac:dyDescent="0.25">
      <c r="A839" s="219"/>
      <c r="B839" s="141"/>
      <c r="C839" s="141"/>
      <c r="D839" s="141"/>
      <c r="E839" s="447"/>
      <c r="F839" s="448"/>
      <c r="G839" s="448"/>
      <c r="H839" s="448"/>
      <c r="I839" s="257"/>
      <c r="J839" s="257"/>
      <c r="K839" s="257"/>
      <c r="L839" s="257"/>
      <c r="M839" s="257"/>
      <c r="N839" s="257"/>
      <c r="O839" s="257"/>
      <c r="P839" s="257"/>
      <c r="Q839" s="254"/>
      <c r="R839" s="254"/>
      <c r="S839" s="258"/>
      <c r="T839" s="223"/>
      <c r="U839" s="224"/>
      <c r="V839" s="224"/>
      <c r="W839" s="219"/>
    </row>
    <row r="840" spans="1:23" ht="12.75" customHeight="1" x14ac:dyDescent="0.25">
      <c r="A840" s="219"/>
      <c r="B840" s="141"/>
      <c r="C840" s="141"/>
      <c r="D840" s="141"/>
      <c r="E840" s="447"/>
      <c r="F840" s="448"/>
      <c r="G840" s="448"/>
      <c r="H840" s="448"/>
      <c r="I840" s="257"/>
      <c r="J840" s="257"/>
      <c r="K840" s="257"/>
      <c r="L840" s="257"/>
      <c r="M840" s="257"/>
      <c r="N840" s="257"/>
      <c r="O840" s="257"/>
      <c r="P840" s="257"/>
      <c r="Q840" s="254"/>
      <c r="R840" s="254"/>
      <c r="S840" s="258"/>
      <c r="T840" s="223"/>
      <c r="U840" s="224"/>
      <c r="V840" s="224"/>
      <c r="W840" s="219"/>
    </row>
    <row r="841" spans="1:23" ht="12.75" customHeight="1" x14ac:dyDescent="0.25">
      <c r="A841" s="219"/>
      <c r="B841" s="141"/>
      <c r="C841" s="141"/>
      <c r="D841" s="141"/>
      <c r="E841" s="447"/>
      <c r="F841" s="448"/>
      <c r="G841" s="448"/>
      <c r="H841" s="448"/>
      <c r="I841" s="257"/>
      <c r="J841" s="257"/>
      <c r="K841" s="257"/>
      <c r="L841" s="257"/>
      <c r="M841" s="257"/>
      <c r="N841" s="257"/>
      <c r="O841" s="257"/>
      <c r="P841" s="257"/>
      <c r="Q841" s="254"/>
      <c r="R841" s="254"/>
      <c r="S841" s="258"/>
      <c r="T841" s="223"/>
      <c r="U841" s="224"/>
      <c r="V841" s="224"/>
      <c r="W841" s="219"/>
    </row>
    <row r="842" spans="1:23" ht="12.75" customHeight="1" x14ac:dyDescent="0.25">
      <c r="A842" s="219"/>
      <c r="B842" s="141"/>
      <c r="C842" s="141"/>
      <c r="D842" s="141"/>
      <c r="E842" s="447"/>
      <c r="F842" s="448"/>
      <c r="G842" s="448"/>
      <c r="H842" s="448"/>
      <c r="I842" s="257"/>
      <c r="J842" s="257"/>
      <c r="K842" s="257"/>
      <c r="L842" s="257"/>
      <c r="M842" s="257"/>
      <c r="N842" s="257"/>
      <c r="O842" s="257"/>
      <c r="P842" s="257"/>
      <c r="Q842" s="254"/>
      <c r="R842" s="254"/>
      <c r="S842" s="258"/>
      <c r="T842" s="223"/>
      <c r="U842" s="224"/>
      <c r="V842" s="224"/>
      <c r="W842" s="219"/>
    </row>
    <row r="843" spans="1:23" ht="12.75" customHeight="1" x14ac:dyDescent="0.25">
      <c r="A843" s="219"/>
      <c r="B843" s="141"/>
      <c r="C843" s="141"/>
      <c r="D843" s="141"/>
      <c r="E843" s="447"/>
      <c r="F843" s="448"/>
      <c r="G843" s="448"/>
      <c r="H843" s="448"/>
      <c r="I843" s="257"/>
      <c r="J843" s="257"/>
      <c r="K843" s="257"/>
      <c r="L843" s="257"/>
      <c r="M843" s="257"/>
      <c r="N843" s="257"/>
      <c r="O843" s="257"/>
      <c r="P843" s="257"/>
      <c r="Q843" s="254"/>
      <c r="R843" s="254"/>
      <c r="S843" s="258"/>
      <c r="T843" s="223"/>
      <c r="U843" s="224"/>
      <c r="V843" s="224"/>
      <c r="W843" s="219"/>
    </row>
    <row r="844" spans="1:23" ht="12.75" customHeight="1" x14ac:dyDescent="0.25">
      <c r="A844" s="219"/>
      <c r="B844" s="141"/>
      <c r="C844" s="141"/>
      <c r="D844" s="141"/>
      <c r="E844" s="447"/>
      <c r="F844" s="448"/>
      <c r="G844" s="448"/>
      <c r="H844" s="448"/>
      <c r="I844" s="257"/>
      <c r="J844" s="257"/>
      <c r="K844" s="257"/>
      <c r="L844" s="257"/>
      <c r="M844" s="257"/>
      <c r="N844" s="257"/>
      <c r="O844" s="257"/>
      <c r="P844" s="257"/>
      <c r="Q844" s="254"/>
      <c r="R844" s="254"/>
      <c r="S844" s="258"/>
      <c r="T844" s="223"/>
      <c r="U844" s="224"/>
      <c r="V844" s="224"/>
      <c r="W844" s="219"/>
    </row>
    <row r="845" spans="1:23" ht="12.75" customHeight="1" x14ac:dyDescent="0.25">
      <c r="A845" s="219"/>
      <c r="B845" s="141"/>
      <c r="C845" s="141"/>
      <c r="D845" s="141"/>
      <c r="E845" s="447"/>
      <c r="F845" s="448"/>
      <c r="G845" s="448"/>
      <c r="H845" s="448"/>
      <c r="I845" s="257"/>
      <c r="J845" s="257"/>
      <c r="K845" s="257"/>
      <c r="L845" s="257"/>
      <c r="M845" s="257"/>
      <c r="N845" s="257"/>
      <c r="O845" s="257"/>
      <c r="P845" s="257"/>
      <c r="Q845" s="254"/>
      <c r="R845" s="254"/>
      <c r="S845" s="258"/>
      <c r="T845" s="223"/>
      <c r="U845" s="224"/>
      <c r="V845" s="224"/>
      <c r="W845" s="219"/>
    </row>
    <row r="846" spans="1:23" ht="12.75" customHeight="1" x14ac:dyDescent="0.25">
      <c r="A846" s="219"/>
      <c r="B846" s="141"/>
      <c r="C846" s="141"/>
      <c r="D846" s="141"/>
      <c r="E846" s="447"/>
      <c r="F846" s="448"/>
      <c r="G846" s="448"/>
      <c r="H846" s="448"/>
      <c r="I846" s="257"/>
      <c r="J846" s="257"/>
      <c r="K846" s="257"/>
      <c r="L846" s="257"/>
      <c r="M846" s="257"/>
      <c r="N846" s="257"/>
      <c r="O846" s="257"/>
      <c r="P846" s="257"/>
      <c r="Q846" s="254"/>
      <c r="R846" s="254"/>
      <c r="S846" s="258"/>
      <c r="T846" s="223"/>
      <c r="U846" s="224"/>
      <c r="V846" s="224"/>
      <c r="W846" s="219"/>
    </row>
    <row r="847" spans="1:23" ht="12.75" customHeight="1" x14ac:dyDescent="0.25">
      <c r="A847" s="219"/>
      <c r="B847" s="141"/>
      <c r="C847" s="141"/>
      <c r="D847" s="141"/>
      <c r="E847" s="447"/>
      <c r="F847" s="448"/>
      <c r="G847" s="448"/>
      <c r="H847" s="448"/>
      <c r="I847" s="257"/>
      <c r="J847" s="257"/>
      <c r="K847" s="257"/>
      <c r="L847" s="257"/>
      <c r="M847" s="257"/>
      <c r="N847" s="257"/>
      <c r="O847" s="257"/>
      <c r="P847" s="257"/>
      <c r="Q847" s="254"/>
      <c r="R847" s="254"/>
      <c r="S847" s="258"/>
      <c r="T847" s="223"/>
      <c r="U847" s="224"/>
      <c r="V847" s="224"/>
      <c r="W847" s="219"/>
    </row>
    <row r="848" spans="1:23" ht="12.75" customHeight="1" x14ac:dyDescent="0.25">
      <c r="A848" s="219"/>
      <c r="B848" s="141"/>
      <c r="C848" s="141"/>
      <c r="D848" s="141"/>
      <c r="E848" s="447"/>
      <c r="F848" s="448"/>
      <c r="G848" s="448"/>
      <c r="H848" s="448"/>
      <c r="I848" s="257"/>
      <c r="J848" s="257"/>
      <c r="K848" s="257"/>
      <c r="L848" s="257"/>
      <c r="M848" s="257"/>
      <c r="N848" s="257"/>
      <c r="O848" s="257"/>
      <c r="P848" s="257"/>
      <c r="Q848" s="254"/>
      <c r="R848" s="254"/>
      <c r="S848" s="258"/>
      <c r="T848" s="223"/>
      <c r="U848" s="224"/>
      <c r="V848" s="224"/>
      <c r="W848" s="219"/>
    </row>
    <row r="849" spans="1:23" ht="12.75" customHeight="1" x14ac:dyDescent="0.25">
      <c r="A849" s="219"/>
      <c r="B849" s="141"/>
      <c r="C849" s="141"/>
      <c r="D849" s="141"/>
      <c r="E849" s="447"/>
      <c r="F849" s="448"/>
      <c r="G849" s="448"/>
      <c r="H849" s="448"/>
      <c r="I849" s="257"/>
      <c r="J849" s="257"/>
      <c r="K849" s="257"/>
      <c r="L849" s="257"/>
      <c r="M849" s="257"/>
      <c r="N849" s="257"/>
      <c r="O849" s="257"/>
      <c r="P849" s="257"/>
      <c r="Q849" s="254"/>
      <c r="R849" s="254"/>
      <c r="S849" s="258"/>
      <c r="T849" s="223"/>
      <c r="U849" s="224"/>
      <c r="V849" s="224"/>
      <c r="W849" s="219"/>
    </row>
    <row r="850" spans="1:23" ht="12.75" customHeight="1" x14ac:dyDescent="0.25">
      <c r="A850" s="219"/>
      <c r="B850" s="141"/>
      <c r="C850" s="141"/>
      <c r="D850" s="141"/>
      <c r="E850" s="447"/>
      <c r="F850" s="448"/>
      <c r="G850" s="448"/>
      <c r="H850" s="448"/>
      <c r="I850" s="257"/>
      <c r="J850" s="257"/>
      <c r="K850" s="257"/>
      <c r="L850" s="257"/>
      <c r="M850" s="257"/>
      <c r="N850" s="257"/>
      <c r="O850" s="257"/>
      <c r="P850" s="257"/>
      <c r="Q850" s="254"/>
      <c r="R850" s="254"/>
      <c r="S850" s="258"/>
      <c r="T850" s="223"/>
      <c r="U850" s="224"/>
      <c r="V850" s="224"/>
      <c r="W850" s="219"/>
    </row>
    <row r="851" spans="1:23" ht="12.75" customHeight="1" x14ac:dyDescent="0.25">
      <c r="A851" s="219"/>
      <c r="B851" s="141"/>
      <c r="C851" s="141"/>
      <c r="D851" s="141"/>
      <c r="E851" s="447"/>
      <c r="F851" s="448"/>
      <c r="G851" s="448"/>
      <c r="H851" s="448"/>
      <c r="I851" s="257"/>
      <c r="J851" s="257"/>
      <c r="K851" s="257"/>
      <c r="L851" s="257"/>
      <c r="M851" s="257"/>
      <c r="N851" s="257"/>
      <c r="O851" s="257"/>
      <c r="P851" s="257"/>
      <c r="Q851" s="254"/>
      <c r="R851" s="254"/>
      <c r="S851" s="258"/>
      <c r="T851" s="223"/>
      <c r="U851" s="224"/>
      <c r="V851" s="224"/>
      <c r="W851" s="219"/>
    </row>
    <row r="852" spans="1:23" ht="12.75" customHeight="1" x14ac:dyDescent="0.25">
      <c r="A852" s="219"/>
      <c r="B852" s="141"/>
      <c r="C852" s="141"/>
      <c r="D852" s="141"/>
      <c r="E852" s="447"/>
      <c r="F852" s="448"/>
      <c r="G852" s="448"/>
      <c r="H852" s="448"/>
      <c r="I852" s="257"/>
      <c r="J852" s="257"/>
      <c r="K852" s="257"/>
      <c r="L852" s="257"/>
      <c r="M852" s="257"/>
      <c r="N852" s="257"/>
      <c r="O852" s="257"/>
      <c r="P852" s="257"/>
      <c r="Q852" s="254"/>
      <c r="R852" s="254"/>
      <c r="S852" s="258"/>
      <c r="T852" s="223"/>
      <c r="U852" s="224"/>
      <c r="V852" s="224"/>
      <c r="W852" s="219"/>
    </row>
    <row r="853" spans="1:23" ht="12.75" customHeight="1" x14ac:dyDescent="0.25">
      <c r="A853" s="219"/>
      <c r="B853" s="141"/>
      <c r="C853" s="141"/>
      <c r="D853" s="141"/>
      <c r="E853" s="447"/>
      <c r="F853" s="448"/>
      <c r="G853" s="448"/>
      <c r="H853" s="448"/>
      <c r="I853" s="257"/>
      <c r="J853" s="257"/>
      <c r="K853" s="257"/>
      <c r="L853" s="257"/>
      <c r="M853" s="257"/>
      <c r="N853" s="257"/>
      <c r="O853" s="257"/>
      <c r="P853" s="257"/>
      <c r="Q853" s="254"/>
      <c r="R853" s="254"/>
      <c r="S853" s="258"/>
      <c r="T853" s="223"/>
      <c r="U853" s="224"/>
      <c r="V853" s="224"/>
      <c r="W853" s="219"/>
    </row>
    <row r="854" spans="1:23" ht="12.75" customHeight="1" x14ac:dyDescent="0.25">
      <c r="A854" s="219"/>
      <c r="B854" s="141"/>
      <c r="C854" s="141"/>
      <c r="D854" s="141"/>
      <c r="E854" s="447"/>
      <c r="F854" s="448"/>
      <c r="G854" s="448"/>
      <c r="H854" s="448"/>
      <c r="I854" s="257"/>
      <c r="J854" s="257"/>
      <c r="K854" s="257"/>
      <c r="L854" s="257"/>
      <c r="M854" s="257"/>
      <c r="N854" s="257"/>
      <c r="O854" s="257"/>
      <c r="P854" s="257"/>
      <c r="Q854" s="254"/>
      <c r="R854" s="254"/>
      <c r="S854" s="258"/>
      <c r="T854" s="223"/>
      <c r="U854" s="224"/>
      <c r="V854" s="224"/>
      <c r="W854" s="219"/>
    </row>
    <row r="855" spans="1:23" ht="12.75" customHeight="1" x14ac:dyDescent="0.25">
      <c r="A855" s="219"/>
      <c r="B855" s="141"/>
      <c r="C855" s="141"/>
      <c r="D855" s="141"/>
      <c r="E855" s="447"/>
      <c r="F855" s="448"/>
      <c r="G855" s="448"/>
      <c r="H855" s="448"/>
      <c r="I855" s="257"/>
      <c r="J855" s="257"/>
      <c r="K855" s="257"/>
      <c r="L855" s="257"/>
      <c r="M855" s="257"/>
      <c r="N855" s="257"/>
      <c r="O855" s="257"/>
      <c r="P855" s="257"/>
      <c r="Q855" s="254"/>
      <c r="R855" s="254"/>
      <c r="S855" s="258"/>
      <c r="T855" s="223"/>
      <c r="U855" s="224"/>
      <c r="V855" s="224"/>
      <c r="W855" s="219"/>
    </row>
    <row r="856" spans="1:23" ht="12.75" customHeight="1" x14ac:dyDescent="0.25">
      <c r="A856" s="219"/>
      <c r="B856" s="141"/>
      <c r="C856" s="141"/>
      <c r="D856" s="141"/>
      <c r="E856" s="447"/>
      <c r="F856" s="448"/>
      <c r="G856" s="448"/>
      <c r="H856" s="448"/>
      <c r="I856" s="257"/>
      <c r="J856" s="257"/>
      <c r="K856" s="257"/>
      <c r="L856" s="257"/>
      <c r="M856" s="257"/>
      <c r="N856" s="257"/>
      <c r="O856" s="257"/>
      <c r="P856" s="257"/>
      <c r="Q856" s="254"/>
      <c r="R856" s="254"/>
      <c r="S856" s="258"/>
      <c r="T856" s="223"/>
      <c r="U856" s="224"/>
      <c r="V856" s="224"/>
      <c r="W856" s="219"/>
    </row>
    <row r="857" spans="1:23" ht="12.75" customHeight="1" x14ac:dyDescent="0.25">
      <c r="A857" s="219"/>
      <c r="B857" s="141"/>
      <c r="C857" s="141"/>
      <c r="D857" s="141"/>
      <c r="E857" s="447"/>
      <c r="F857" s="448"/>
      <c r="G857" s="448"/>
      <c r="H857" s="448"/>
      <c r="I857" s="257"/>
      <c r="J857" s="257"/>
      <c r="K857" s="257"/>
      <c r="L857" s="257"/>
      <c r="M857" s="257"/>
      <c r="N857" s="257"/>
      <c r="O857" s="257"/>
      <c r="P857" s="257"/>
      <c r="Q857" s="254"/>
      <c r="R857" s="254"/>
      <c r="S857" s="258"/>
      <c r="T857" s="223"/>
      <c r="U857" s="224"/>
      <c r="V857" s="224"/>
      <c r="W857" s="219"/>
    </row>
    <row r="858" spans="1:23" ht="12.75" customHeight="1" x14ac:dyDescent="0.25">
      <c r="A858" s="219"/>
      <c r="B858" s="141"/>
      <c r="C858" s="141"/>
      <c r="D858" s="141"/>
      <c r="E858" s="447"/>
      <c r="F858" s="448"/>
      <c r="G858" s="448"/>
      <c r="H858" s="448"/>
      <c r="I858" s="257"/>
      <c r="J858" s="257"/>
      <c r="K858" s="257"/>
      <c r="L858" s="257"/>
      <c r="M858" s="257"/>
      <c r="N858" s="257"/>
      <c r="O858" s="257"/>
      <c r="P858" s="257"/>
      <c r="Q858" s="254"/>
      <c r="R858" s="254"/>
      <c r="S858" s="258"/>
      <c r="T858" s="223"/>
      <c r="U858" s="224"/>
      <c r="V858" s="224"/>
      <c r="W858" s="219"/>
    </row>
    <row r="859" spans="1:23" ht="12.75" customHeight="1" x14ac:dyDescent="0.25">
      <c r="A859" s="219"/>
      <c r="B859" s="141"/>
      <c r="C859" s="141"/>
      <c r="D859" s="141"/>
      <c r="E859" s="447"/>
      <c r="F859" s="448"/>
      <c r="G859" s="448"/>
      <c r="H859" s="448"/>
      <c r="I859" s="257"/>
      <c r="J859" s="257"/>
      <c r="K859" s="257"/>
      <c r="L859" s="257"/>
      <c r="M859" s="257"/>
      <c r="N859" s="257"/>
      <c r="O859" s="257"/>
      <c r="P859" s="257"/>
      <c r="Q859" s="254"/>
      <c r="R859" s="254"/>
      <c r="S859" s="258"/>
      <c r="T859" s="223"/>
      <c r="U859" s="224"/>
      <c r="V859" s="224"/>
      <c r="W859" s="219"/>
    </row>
    <row r="860" spans="1:23" ht="12.75" customHeight="1" x14ac:dyDescent="0.25">
      <c r="A860" s="219"/>
      <c r="B860" s="141"/>
      <c r="C860" s="141"/>
      <c r="D860" s="141"/>
      <c r="E860" s="447"/>
      <c r="F860" s="448"/>
      <c r="G860" s="448"/>
      <c r="H860" s="448"/>
      <c r="I860" s="257"/>
      <c r="J860" s="257"/>
      <c r="K860" s="257"/>
      <c r="L860" s="257"/>
      <c r="M860" s="257"/>
      <c r="N860" s="257"/>
      <c r="O860" s="257"/>
      <c r="P860" s="257"/>
      <c r="Q860" s="254"/>
      <c r="R860" s="254"/>
      <c r="S860" s="258"/>
      <c r="T860" s="223"/>
      <c r="U860" s="224"/>
      <c r="V860" s="224"/>
      <c r="W860" s="219"/>
    </row>
    <row r="861" spans="1:23" ht="12.75" customHeight="1" x14ac:dyDescent="0.25">
      <c r="A861" s="219"/>
      <c r="B861" s="141"/>
      <c r="C861" s="141"/>
      <c r="D861" s="141"/>
      <c r="E861" s="447"/>
      <c r="F861" s="448"/>
      <c r="G861" s="448"/>
      <c r="H861" s="448"/>
      <c r="I861" s="257"/>
      <c r="J861" s="257"/>
      <c r="K861" s="257"/>
      <c r="L861" s="257"/>
      <c r="M861" s="257"/>
      <c r="N861" s="257"/>
      <c r="O861" s="257"/>
      <c r="P861" s="257"/>
      <c r="Q861" s="254"/>
      <c r="R861" s="254"/>
      <c r="S861" s="258"/>
      <c r="T861" s="223"/>
      <c r="U861" s="224"/>
      <c r="V861" s="224"/>
      <c r="W861" s="219"/>
    </row>
    <row r="862" spans="1:23" ht="12.75" customHeight="1" x14ac:dyDescent="0.25">
      <c r="A862" s="219"/>
      <c r="B862" s="141"/>
      <c r="C862" s="141"/>
      <c r="D862" s="141"/>
      <c r="E862" s="447"/>
      <c r="F862" s="448"/>
      <c r="G862" s="448"/>
      <c r="H862" s="448"/>
      <c r="I862" s="257"/>
      <c r="J862" s="257"/>
      <c r="K862" s="257"/>
      <c r="L862" s="257"/>
      <c r="M862" s="257"/>
      <c r="N862" s="257"/>
      <c r="O862" s="257"/>
      <c r="P862" s="257"/>
      <c r="Q862" s="254"/>
      <c r="R862" s="254"/>
      <c r="S862" s="258"/>
      <c r="T862" s="223"/>
      <c r="U862" s="224"/>
      <c r="V862" s="224"/>
      <c r="W862" s="219"/>
    </row>
    <row r="863" spans="1:23" ht="12.75" customHeight="1" x14ac:dyDescent="0.25">
      <c r="A863" s="219"/>
      <c r="B863" s="141"/>
      <c r="C863" s="141"/>
      <c r="D863" s="141"/>
      <c r="E863" s="447"/>
      <c r="F863" s="448"/>
      <c r="G863" s="448"/>
      <c r="H863" s="448"/>
      <c r="I863" s="257"/>
      <c r="J863" s="257"/>
      <c r="K863" s="257"/>
      <c r="L863" s="257"/>
      <c r="M863" s="257"/>
      <c r="N863" s="257"/>
      <c r="O863" s="257"/>
      <c r="P863" s="257"/>
      <c r="Q863" s="254"/>
      <c r="R863" s="254"/>
      <c r="S863" s="258"/>
      <c r="T863" s="223"/>
      <c r="U863" s="224"/>
      <c r="V863" s="224"/>
      <c r="W863" s="219"/>
    </row>
    <row r="864" spans="1:23" ht="12.75" customHeight="1" x14ac:dyDescent="0.25">
      <c r="A864" s="219"/>
      <c r="B864" s="141"/>
      <c r="C864" s="141"/>
      <c r="D864" s="141"/>
      <c r="E864" s="447"/>
      <c r="F864" s="448"/>
      <c r="G864" s="448"/>
      <c r="H864" s="448"/>
      <c r="I864" s="257"/>
      <c r="J864" s="257"/>
      <c r="K864" s="257"/>
      <c r="L864" s="257"/>
      <c r="M864" s="257"/>
      <c r="N864" s="257"/>
      <c r="O864" s="257"/>
      <c r="P864" s="257"/>
      <c r="Q864" s="254"/>
      <c r="R864" s="254"/>
      <c r="S864" s="258"/>
      <c r="T864" s="223"/>
      <c r="U864" s="224"/>
      <c r="V864" s="224"/>
      <c r="W864" s="219"/>
    </row>
    <row r="865" spans="1:23" ht="12.75" customHeight="1" x14ac:dyDescent="0.25">
      <c r="A865" s="219"/>
      <c r="B865" s="141"/>
      <c r="C865" s="141"/>
      <c r="D865" s="141"/>
      <c r="E865" s="447"/>
      <c r="F865" s="448"/>
      <c r="G865" s="448"/>
      <c r="H865" s="448"/>
      <c r="I865" s="257"/>
      <c r="J865" s="257"/>
      <c r="K865" s="257"/>
      <c r="L865" s="257"/>
      <c r="M865" s="257"/>
      <c r="N865" s="257"/>
      <c r="O865" s="257"/>
      <c r="P865" s="257"/>
      <c r="Q865" s="254"/>
      <c r="R865" s="254"/>
      <c r="S865" s="258"/>
      <c r="T865" s="223"/>
      <c r="U865" s="224"/>
      <c r="V865" s="224"/>
      <c r="W865" s="219"/>
    </row>
    <row r="866" spans="1:23" ht="12.75" customHeight="1" x14ac:dyDescent="0.25">
      <c r="A866" s="219"/>
      <c r="B866" s="141"/>
      <c r="C866" s="141"/>
      <c r="D866" s="141"/>
      <c r="E866" s="447"/>
      <c r="F866" s="448"/>
      <c r="G866" s="448"/>
      <c r="H866" s="448"/>
      <c r="I866" s="257"/>
      <c r="J866" s="257"/>
      <c r="K866" s="257"/>
      <c r="L866" s="257"/>
      <c r="M866" s="257"/>
      <c r="N866" s="257"/>
      <c r="O866" s="257"/>
      <c r="P866" s="257"/>
      <c r="Q866" s="254"/>
      <c r="R866" s="254"/>
      <c r="S866" s="258"/>
      <c r="T866" s="223"/>
      <c r="U866" s="224"/>
      <c r="V866" s="224"/>
      <c r="W866" s="219"/>
    </row>
    <row r="867" spans="1:23" ht="12.75" customHeight="1" x14ac:dyDescent="0.25">
      <c r="A867" s="219"/>
      <c r="B867" s="141"/>
      <c r="C867" s="141"/>
      <c r="D867" s="141"/>
      <c r="E867" s="447"/>
      <c r="F867" s="448"/>
      <c r="G867" s="448"/>
      <c r="H867" s="448"/>
      <c r="I867" s="257"/>
      <c r="J867" s="257"/>
      <c r="K867" s="257"/>
      <c r="L867" s="257"/>
      <c r="M867" s="257"/>
      <c r="N867" s="257"/>
      <c r="O867" s="257"/>
      <c r="P867" s="257"/>
      <c r="Q867" s="254"/>
      <c r="R867" s="254"/>
      <c r="S867" s="258"/>
      <c r="T867" s="223"/>
      <c r="U867" s="224"/>
      <c r="V867" s="224"/>
      <c r="W867" s="219"/>
    </row>
    <row r="868" spans="1:23" ht="12.75" customHeight="1" x14ac:dyDescent="0.25">
      <c r="A868" s="219"/>
      <c r="B868" s="141"/>
      <c r="C868" s="141"/>
      <c r="D868" s="141"/>
      <c r="E868" s="447"/>
      <c r="F868" s="448"/>
      <c r="G868" s="448"/>
      <c r="H868" s="448"/>
      <c r="I868" s="257"/>
      <c r="J868" s="257"/>
      <c r="K868" s="257"/>
      <c r="L868" s="257"/>
      <c r="M868" s="257"/>
      <c r="N868" s="257"/>
      <c r="O868" s="257"/>
      <c r="P868" s="257"/>
      <c r="Q868" s="254"/>
      <c r="R868" s="254"/>
      <c r="S868" s="258"/>
      <c r="T868" s="223"/>
      <c r="U868" s="224"/>
      <c r="V868" s="224"/>
      <c r="W868" s="219"/>
    </row>
    <row r="869" spans="1:23" ht="12.75" customHeight="1" x14ac:dyDescent="0.25">
      <c r="A869" s="219"/>
      <c r="B869" s="141"/>
      <c r="C869" s="141"/>
      <c r="D869" s="141"/>
      <c r="E869" s="447"/>
      <c r="F869" s="448"/>
      <c r="G869" s="448"/>
      <c r="H869" s="448"/>
      <c r="I869" s="257"/>
      <c r="J869" s="257"/>
      <c r="K869" s="257"/>
      <c r="L869" s="257"/>
      <c r="M869" s="257"/>
      <c r="N869" s="257"/>
      <c r="O869" s="257"/>
      <c r="P869" s="257"/>
      <c r="Q869" s="254"/>
      <c r="R869" s="254"/>
      <c r="S869" s="258"/>
      <c r="T869" s="223"/>
      <c r="U869" s="224"/>
      <c r="V869" s="224"/>
      <c r="W869" s="219"/>
    </row>
    <row r="870" spans="1:23" ht="12.75" customHeight="1" x14ac:dyDescent="0.25">
      <c r="A870" s="219"/>
      <c r="B870" s="141"/>
      <c r="C870" s="141"/>
      <c r="D870" s="141"/>
      <c r="E870" s="447"/>
      <c r="F870" s="448"/>
      <c r="G870" s="448"/>
      <c r="H870" s="448"/>
      <c r="I870" s="257"/>
      <c r="J870" s="257"/>
      <c r="K870" s="257"/>
      <c r="L870" s="257"/>
      <c r="M870" s="257"/>
      <c r="N870" s="257"/>
      <c r="O870" s="257"/>
      <c r="P870" s="257"/>
      <c r="Q870" s="254"/>
      <c r="R870" s="254"/>
      <c r="S870" s="258"/>
      <c r="T870" s="223"/>
      <c r="U870" s="224"/>
      <c r="V870" s="224"/>
      <c r="W870" s="219"/>
    </row>
    <row r="871" spans="1:23" ht="12.75" customHeight="1" x14ac:dyDescent="0.25">
      <c r="A871" s="219"/>
      <c r="B871" s="141"/>
      <c r="C871" s="141"/>
      <c r="D871" s="141"/>
      <c r="E871" s="447"/>
      <c r="F871" s="448"/>
      <c r="G871" s="448"/>
      <c r="H871" s="448"/>
      <c r="I871" s="257"/>
      <c r="J871" s="257"/>
      <c r="K871" s="257"/>
      <c r="L871" s="257"/>
      <c r="M871" s="257"/>
      <c r="N871" s="257"/>
      <c r="O871" s="257"/>
      <c r="P871" s="257"/>
      <c r="Q871" s="254"/>
      <c r="R871" s="254"/>
      <c r="S871" s="258"/>
      <c r="T871" s="223"/>
      <c r="U871" s="224"/>
      <c r="V871" s="224"/>
      <c r="W871" s="219"/>
    </row>
    <row r="872" spans="1:23" ht="12.75" customHeight="1" x14ac:dyDescent="0.25">
      <c r="A872" s="219"/>
      <c r="B872" s="141"/>
      <c r="C872" s="141"/>
      <c r="D872" s="141"/>
      <c r="E872" s="447"/>
      <c r="F872" s="448"/>
      <c r="G872" s="448"/>
      <c r="H872" s="448"/>
      <c r="I872" s="257"/>
      <c r="J872" s="257"/>
      <c r="K872" s="257"/>
      <c r="L872" s="257"/>
      <c r="M872" s="257"/>
      <c r="N872" s="257"/>
      <c r="O872" s="257"/>
      <c r="P872" s="257"/>
      <c r="Q872" s="254"/>
      <c r="R872" s="254"/>
      <c r="S872" s="258"/>
      <c r="T872" s="223"/>
      <c r="U872" s="224"/>
      <c r="V872" s="224"/>
      <c r="W872" s="219"/>
    </row>
    <row r="873" spans="1:23" ht="12.75" customHeight="1" x14ac:dyDescent="0.25">
      <c r="A873" s="219"/>
      <c r="B873" s="141"/>
      <c r="C873" s="141"/>
      <c r="D873" s="141"/>
      <c r="E873" s="447"/>
      <c r="F873" s="448"/>
      <c r="G873" s="448"/>
      <c r="H873" s="448"/>
      <c r="I873" s="257"/>
      <c r="J873" s="257"/>
      <c r="K873" s="257"/>
      <c r="L873" s="257"/>
      <c r="M873" s="257"/>
      <c r="N873" s="257"/>
      <c r="O873" s="257"/>
      <c r="P873" s="257"/>
      <c r="Q873" s="254"/>
      <c r="R873" s="254"/>
      <c r="S873" s="258"/>
      <c r="T873" s="223"/>
      <c r="U873" s="224"/>
      <c r="V873" s="224"/>
      <c r="W873" s="219"/>
    </row>
    <row r="874" spans="1:23" ht="12.75" customHeight="1" x14ac:dyDescent="0.25">
      <c r="A874" s="219"/>
      <c r="B874" s="141"/>
      <c r="C874" s="141"/>
      <c r="D874" s="141"/>
      <c r="E874" s="447"/>
      <c r="F874" s="448"/>
      <c r="G874" s="448"/>
      <c r="H874" s="448"/>
      <c r="I874" s="257"/>
      <c r="J874" s="257"/>
      <c r="K874" s="257"/>
      <c r="L874" s="257"/>
      <c r="M874" s="257"/>
      <c r="N874" s="257"/>
      <c r="O874" s="257"/>
      <c r="P874" s="257"/>
      <c r="Q874" s="254"/>
      <c r="R874" s="254"/>
      <c r="S874" s="258"/>
      <c r="T874" s="223"/>
      <c r="U874" s="224"/>
      <c r="V874" s="224"/>
      <c r="W874" s="219"/>
    </row>
    <row r="875" spans="1:23" ht="12.75" customHeight="1" x14ac:dyDescent="0.25">
      <c r="A875" s="219"/>
      <c r="B875" s="141"/>
      <c r="C875" s="141"/>
      <c r="D875" s="141"/>
      <c r="E875" s="447"/>
      <c r="F875" s="448"/>
      <c r="G875" s="448"/>
      <c r="H875" s="448"/>
      <c r="I875" s="257"/>
      <c r="J875" s="257"/>
      <c r="K875" s="257"/>
      <c r="L875" s="257"/>
      <c r="M875" s="257"/>
      <c r="N875" s="257"/>
      <c r="O875" s="257"/>
      <c r="P875" s="257"/>
      <c r="Q875" s="254"/>
      <c r="R875" s="254"/>
      <c r="S875" s="258"/>
      <c r="T875" s="223"/>
      <c r="U875" s="224"/>
      <c r="V875" s="224"/>
      <c r="W875" s="219"/>
    </row>
    <row r="876" spans="1:23" ht="12.75" customHeight="1" x14ac:dyDescent="0.25">
      <c r="A876" s="219"/>
      <c r="B876" s="141"/>
      <c r="C876" s="141"/>
      <c r="D876" s="141"/>
      <c r="E876" s="447"/>
      <c r="F876" s="448"/>
      <c r="G876" s="448"/>
      <c r="H876" s="448"/>
      <c r="I876" s="257"/>
      <c r="J876" s="257"/>
      <c r="K876" s="257"/>
      <c r="L876" s="257"/>
      <c r="M876" s="257"/>
      <c r="N876" s="257"/>
      <c r="O876" s="257"/>
      <c r="P876" s="257"/>
      <c r="Q876" s="254"/>
      <c r="R876" s="254"/>
      <c r="S876" s="258"/>
      <c r="T876" s="223"/>
      <c r="U876" s="224"/>
      <c r="V876" s="224"/>
      <c r="W876" s="219"/>
    </row>
    <row r="877" spans="1:23" ht="12.75" customHeight="1" x14ac:dyDescent="0.25">
      <c r="A877" s="219"/>
      <c r="B877" s="141"/>
      <c r="C877" s="141"/>
      <c r="D877" s="141"/>
      <c r="E877" s="447"/>
      <c r="F877" s="448"/>
      <c r="G877" s="448"/>
      <c r="H877" s="448"/>
      <c r="I877" s="257"/>
      <c r="J877" s="257"/>
      <c r="K877" s="257"/>
      <c r="L877" s="257"/>
      <c r="M877" s="257"/>
      <c r="N877" s="257"/>
      <c r="O877" s="257"/>
      <c r="P877" s="257"/>
      <c r="Q877" s="254"/>
      <c r="R877" s="254"/>
      <c r="S877" s="258"/>
      <c r="T877" s="223"/>
      <c r="U877" s="224"/>
      <c r="V877" s="224"/>
      <c r="W877" s="219"/>
    </row>
    <row r="878" spans="1:23" ht="12.75" customHeight="1" x14ac:dyDescent="0.25">
      <c r="A878" s="219"/>
      <c r="B878" s="141"/>
      <c r="C878" s="141"/>
      <c r="D878" s="141"/>
      <c r="E878" s="447"/>
      <c r="F878" s="448"/>
      <c r="G878" s="448"/>
      <c r="H878" s="448"/>
      <c r="I878" s="257"/>
      <c r="J878" s="257"/>
      <c r="K878" s="257"/>
      <c r="L878" s="257"/>
      <c r="M878" s="257"/>
      <c r="N878" s="257"/>
      <c r="O878" s="257"/>
      <c r="P878" s="257"/>
      <c r="Q878" s="254"/>
      <c r="R878" s="254"/>
      <c r="S878" s="258"/>
      <c r="T878" s="223"/>
      <c r="U878" s="224"/>
      <c r="V878" s="224"/>
      <c r="W878" s="219"/>
    </row>
    <row r="879" spans="1:23" ht="12.75" customHeight="1" x14ac:dyDescent="0.25">
      <c r="A879" s="219"/>
      <c r="B879" s="141"/>
      <c r="C879" s="141"/>
      <c r="D879" s="141"/>
      <c r="E879" s="447"/>
      <c r="F879" s="448"/>
      <c r="G879" s="448"/>
      <c r="H879" s="448"/>
      <c r="I879" s="257"/>
      <c r="J879" s="257"/>
      <c r="K879" s="257"/>
      <c r="L879" s="257"/>
      <c r="M879" s="257"/>
      <c r="N879" s="257"/>
      <c r="O879" s="257"/>
      <c r="P879" s="257"/>
      <c r="Q879" s="254"/>
      <c r="R879" s="254"/>
      <c r="S879" s="258"/>
      <c r="T879" s="223"/>
      <c r="U879" s="224"/>
      <c r="V879" s="224"/>
      <c r="W879" s="219"/>
    </row>
    <row r="880" spans="1:23" ht="12.75" customHeight="1" x14ac:dyDescent="0.25">
      <c r="A880" s="219"/>
      <c r="B880" s="141"/>
      <c r="C880" s="141"/>
      <c r="D880" s="141"/>
      <c r="E880" s="447"/>
      <c r="F880" s="448"/>
      <c r="G880" s="448"/>
      <c r="H880" s="448"/>
      <c r="I880" s="257"/>
      <c r="J880" s="257"/>
      <c r="K880" s="257"/>
      <c r="L880" s="257"/>
      <c r="M880" s="257"/>
      <c r="N880" s="257"/>
      <c r="O880" s="257"/>
      <c r="P880" s="257"/>
      <c r="Q880" s="254"/>
      <c r="R880" s="254"/>
      <c r="S880" s="258"/>
      <c r="T880" s="223"/>
      <c r="U880" s="224"/>
      <c r="V880" s="224"/>
      <c r="W880" s="219"/>
    </row>
    <row r="881" spans="1:23" ht="12.75" customHeight="1" x14ac:dyDescent="0.25">
      <c r="A881" s="219"/>
      <c r="B881" s="141"/>
      <c r="C881" s="141"/>
      <c r="D881" s="141"/>
      <c r="E881" s="447"/>
      <c r="F881" s="448"/>
      <c r="G881" s="448"/>
      <c r="H881" s="448"/>
      <c r="I881" s="257"/>
      <c r="J881" s="257"/>
      <c r="K881" s="257"/>
      <c r="L881" s="257"/>
      <c r="M881" s="257"/>
      <c r="N881" s="257"/>
      <c r="O881" s="257"/>
      <c r="P881" s="257"/>
      <c r="Q881" s="254"/>
      <c r="R881" s="254"/>
      <c r="S881" s="258"/>
      <c r="T881" s="223"/>
      <c r="U881" s="224"/>
      <c r="V881" s="224"/>
      <c r="W881" s="219"/>
    </row>
    <row r="882" spans="1:23" ht="12.75" customHeight="1" x14ac:dyDescent="0.25">
      <c r="A882" s="219"/>
      <c r="B882" s="141"/>
      <c r="C882" s="141"/>
      <c r="D882" s="141"/>
      <c r="E882" s="447"/>
      <c r="F882" s="448"/>
      <c r="G882" s="448"/>
      <c r="H882" s="448"/>
      <c r="I882" s="257"/>
      <c r="J882" s="257"/>
      <c r="K882" s="257"/>
      <c r="L882" s="257"/>
      <c r="M882" s="257"/>
      <c r="N882" s="257"/>
      <c r="O882" s="257"/>
      <c r="P882" s="257"/>
      <c r="Q882" s="254"/>
      <c r="R882" s="254"/>
      <c r="S882" s="258"/>
      <c r="T882" s="223"/>
      <c r="U882" s="224"/>
      <c r="V882" s="224"/>
      <c r="W882" s="219"/>
    </row>
    <row r="883" spans="1:23" ht="12.75" customHeight="1" x14ac:dyDescent="0.25">
      <c r="A883" s="219"/>
      <c r="B883" s="141"/>
      <c r="C883" s="141"/>
      <c r="D883" s="141"/>
      <c r="E883" s="447"/>
      <c r="F883" s="448"/>
      <c r="G883" s="448"/>
      <c r="H883" s="448"/>
      <c r="I883" s="257"/>
      <c r="J883" s="257"/>
      <c r="K883" s="257"/>
      <c r="L883" s="257"/>
      <c r="M883" s="257"/>
      <c r="N883" s="257"/>
      <c r="O883" s="257"/>
      <c r="P883" s="257"/>
      <c r="Q883" s="254"/>
      <c r="R883" s="254"/>
      <c r="S883" s="258"/>
      <c r="T883" s="223"/>
      <c r="U883" s="224"/>
      <c r="V883" s="224"/>
      <c r="W883" s="219"/>
    </row>
    <row r="884" spans="1:23" ht="12.75" customHeight="1" x14ac:dyDescent="0.25">
      <c r="A884" s="219"/>
      <c r="B884" s="141"/>
      <c r="C884" s="141"/>
      <c r="D884" s="141"/>
      <c r="E884" s="447"/>
      <c r="F884" s="448"/>
      <c r="G884" s="448"/>
      <c r="H884" s="448"/>
      <c r="I884" s="257"/>
      <c r="J884" s="257"/>
      <c r="K884" s="257"/>
      <c r="L884" s="257"/>
      <c r="M884" s="257"/>
      <c r="N884" s="257"/>
      <c r="O884" s="257"/>
      <c r="P884" s="257"/>
      <c r="Q884" s="254"/>
      <c r="R884" s="254"/>
      <c r="S884" s="258"/>
      <c r="T884" s="223"/>
      <c r="U884" s="224"/>
      <c r="V884" s="224"/>
      <c r="W884" s="219"/>
    </row>
    <row r="885" spans="1:23" ht="12.75" customHeight="1" x14ac:dyDescent="0.25">
      <c r="A885" s="219"/>
      <c r="B885" s="141"/>
      <c r="C885" s="141"/>
      <c r="D885" s="141"/>
      <c r="E885" s="447"/>
      <c r="F885" s="448"/>
      <c r="G885" s="448"/>
      <c r="H885" s="448"/>
      <c r="I885" s="257"/>
      <c r="J885" s="257"/>
      <c r="K885" s="257"/>
      <c r="L885" s="257"/>
      <c r="M885" s="257"/>
      <c r="N885" s="257"/>
      <c r="O885" s="257"/>
      <c r="P885" s="257"/>
      <c r="Q885" s="254"/>
      <c r="R885" s="254"/>
      <c r="S885" s="258"/>
      <c r="T885" s="223"/>
      <c r="U885" s="224"/>
      <c r="V885" s="224"/>
      <c r="W885" s="219"/>
    </row>
    <row r="886" spans="1:23" ht="12.75" customHeight="1" x14ac:dyDescent="0.25">
      <c r="A886" s="219"/>
      <c r="B886" s="141"/>
      <c r="C886" s="141"/>
      <c r="D886" s="141"/>
      <c r="E886" s="447"/>
      <c r="F886" s="448"/>
      <c r="G886" s="448"/>
      <c r="H886" s="448"/>
      <c r="I886" s="257"/>
      <c r="J886" s="257"/>
      <c r="K886" s="257"/>
      <c r="L886" s="257"/>
      <c r="M886" s="257"/>
      <c r="N886" s="257"/>
      <c r="O886" s="257"/>
      <c r="P886" s="257"/>
      <c r="Q886" s="254"/>
      <c r="R886" s="254"/>
      <c r="S886" s="258"/>
      <c r="T886" s="223"/>
      <c r="U886" s="224"/>
      <c r="V886" s="224"/>
      <c r="W886" s="219"/>
    </row>
    <row r="887" spans="1:23" ht="12.75" customHeight="1" x14ac:dyDescent="0.25">
      <c r="A887" s="219"/>
      <c r="B887" s="141"/>
      <c r="C887" s="141"/>
      <c r="D887" s="141"/>
      <c r="E887" s="447"/>
      <c r="F887" s="448"/>
      <c r="G887" s="448"/>
      <c r="H887" s="448"/>
      <c r="I887" s="257"/>
      <c r="J887" s="257"/>
      <c r="K887" s="257"/>
      <c r="L887" s="257"/>
      <c r="M887" s="257"/>
      <c r="N887" s="257"/>
      <c r="O887" s="257"/>
      <c r="P887" s="257"/>
      <c r="Q887" s="254"/>
      <c r="R887" s="254"/>
      <c r="S887" s="258"/>
      <c r="T887" s="223"/>
      <c r="U887" s="224"/>
      <c r="V887" s="224"/>
      <c r="W887" s="219"/>
    </row>
    <row r="888" spans="1:23" ht="12.75" customHeight="1" x14ac:dyDescent="0.25">
      <c r="A888" s="219"/>
      <c r="B888" s="141"/>
      <c r="C888" s="141"/>
      <c r="D888" s="141"/>
      <c r="E888" s="447"/>
      <c r="F888" s="448"/>
      <c r="G888" s="448"/>
      <c r="H888" s="448"/>
      <c r="I888" s="257"/>
      <c r="J888" s="257"/>
      <c r="K888" s="257"/>
      <c r="L888" s="257"/>
      <c r="M888" s="257"/>
      <c r="N888" s="257"/>
      <c r="O888" s="257"/>
      <c r="P888" s="257"/>
      <c r="Q888" s="254"/>
      <c r="R888" s="254"/>
      <c r="S888" s="258"/>
      <c r="T888" s="223"/>
      <c r="U888" s="224"/>
      <c r="V888" s="224"/>
      <c r="W888" s="219"/>
    </row>
    <row r="889" spans="1:23" ht="12.75" customHeight="1" x14ac:dyDescent="0.25">
      <c r="A889" s="219"/>
      <c r="B889" s="141"/>
      <c r="C889" s="141"/>
      <c r="D889" s="141"/>
      <c r="E889" s="447"/>
      <c r="F889" s="448"/>
      <c r="G889" s="448"/>
      <c r="H889" s="448"/>
      <c r="I889" s="257"/>
      <c r="J889" s="257"/>
      <c r="K889" s="257"/>
      <c r="L889" s="257"/>
      <c r="M889" s="257"/>
      <c r="N889" s="257"/>
      <c r="O889" s="257"/>
      <c r="P889" s="257"/>
      <c r="Q889" s="254"/>
      <c r="R889" s="254"/>
      <c r="S889" s="258"/>
      <c r="T889" s="223"/>
      <c r="U889" s="224"/>
      <c r="V889" s="224"/>
      <c r="W889" s="219"/>
    </row>
    <row r="890" spans="1:23" ht="12.75" customHeight="1" x14ac:dyDescent="0.25">
      <c r="A890" s="219"/>
      <c r="B890" s="141"/>
      <c r="C890" s="141"/>
      <c r="D890" s="141"/>
      <c r="E890" s="447"/>
      <c r="F890" s="448"/>
      <c r="G890" s="448"/>
      <c r="H890" s="448"/>
      <c r="I890" s="257"/>
      <c r="J890" s="257"/>
      <c r="K890" s="257"/>
      <c r="L890" s="257"/>
      <c r="M890" s="257"/>
      <c r="N890" s="257"/>
      <c r="O890" s="257"/>
      <c r="P890" s="257"/>
      <c r="Q890" s="254"/>
      <c r="R890" s="254"/>
      <c r="S890" s="258"/>
      <c r="T890" s="223"/>
      <c r="U890" s="224"/>
      <c r="V890" s="224"/>
      <c r="W890" s="219"/>
    </row>
    <row r="891" spans="1:23" ht="12.75" customHeight="1" x14ac:dyDescent="0.25">
      <c r="A891" s="219"/>
      <c r="B891" s="141"/>
      <c r="C891" s="141"/>
      <c r="D891" s="141"/>
      <c r="E891" s="447"/>
      <c r="F891" s="448"/>
      <c r="G891" s="448"/>
      <c r="H891" s="448"/>
      <c r="I891" s="257"/>
      <c r="J891" s="257"/>
      <c r="K891" s="257"/>
      <c r="L891" s="257"/>
      <c r="M891" s="257"/>
      <c r="N891" s="257"/>
      <c r="O891" s="257"/>
      <c r="P891" s="257"/>
      <c r="Q891" s="254"/>
      <c r="R891" s="254"/>
      <c r="S891" s="258"/>
      <c r="T891" s="223"/>
      <c r="U891" s="224"/>
      <c r="V891" s="224"/>
      <c r="W891" s="219"/>
    </row>
    <row r="892" spans="1:23" ht="12.75" customHeight="1" x14ac:dyDescent="0.25">
      <c r="A892" s="219"/>
      <c r="B892" s="141"/>
      <c r="C892" s="141"/>
      <c r="D892" s="141"/>
      <c r="E892" s="447"/>
      <c r="F892" s="448"/>
      <c r="G892" s="448"/>
      <c r="H892" s="448"/>
      <c r="I892" s="257"/>
      <c r="J892" s="257"/>
      <c r="K892" s="257"/>
      <c r="L892" s="257"/>
      <c r="M892" s="257"/>
      <c r="N892" s="257"/>
      <c r="O892" s="257"/>
      <c r="P892" s="257"/>
      <c r="Q892" s="254"/>
      <c r="R892" s="254"/>
      <c r="S892" s="258"/>
      <c r="T892" s="223"/>
      <c r="U892" s="224"/>
      <c r="V892" s="224"/>
      <c r="W892" s="219"/>
    </row>
    <row r="893" spans="1:23" ht="12.75" customHeight="1" x14ac:dyDescent="0.25">
      <c r="A893" s="219"/>
      <c r="B893" s="141"/>
      <c r="C893" s="141"/>
      <c r="D893" s="141"/>
      <c r="E893" s="447"/>
      <c r="F893" s="448"/>
      <c r="G893" s="448"/>
      <c r="H893" s="448"/>
      <c r="I893" s="257"/>
      <c r="J893" s="257"/>
      <c r="K893" s="257"/>
      <c r="L893" s="257"/>
      <c r="M893" s="257"/>
      <c r="N893" s="257"/>
      <c r="O893" s="257"/>
      <c r="P893" s="257"/>
      <c r="Q893" s="254"/>
      <c r="R893" s="254"/>
      <c r="S893" s="258"/>
      <c r="T893" s="223"/>
      <c r="U893" s="224"/>
      <c r="V893" s="224"/>
      <c r="W893" s="219"/>
    </row>
    <row r="894" spans="1:23" ht="12.75" customHeight="1" x14ac:dyDescent="0.25">
      <c r="A894" s="219"/>
      <c r="B894" s="141"/>
      <c r="C894" s="141"/>
      <c r="D894" s="141"/>
      <c r="E894" s="447"/>
      <c r="F894" s="448"/>
      <c r="G894" s="448"/>
      <c r="H894" s="448"/>
      <c r="I894" s="257"/>
      <c r="J894" s="257"/>
      <c r="K894" s="257"/>
      <c r="L894" s="257"/>
      <c r="M894" s="257"/>
      <c r="N894" s="257"/>
      <c r="O894" s="257"/>
      <c r="P894" s="257"/>
      <c r="Q894" s="254"/>
      <c r="R894" s="254"/>
      <c r="S894" s="258"/>
      <c r="T894" s="223"/>
      <c r="U894" s="224"/>
      <c r="V894" s="224"/>
      <c r="W894" s="219"/>
    </row>
    <row r="895" spans="1:23" ht="12.75" customHeight="1" x14ac:dyDescent="0.25">
      <c r="A895" s="219"/>
      <c r="B895" s="141"/>
      <c r="C895" s="141"/>
      <c r="D895" s="141"/>
      <c r="E895" s="447"/>
      <c r="F895" s="448"/>
      <c r="G895" s="448"/>
      <c r="H895" s="448"/>
      <c r="I895" s="257"/>
      <c r="J895" s="257"/>
      <c r="K895" s="257"/>
      <c r="L895" s="257"/>
      <c r="M895" s="257"/>
      <c r="N895" s="257"/>
      <c r="O895" s="257"/>
      <c r="P895" s="257"/>
      <c r="Q895" s="254"/>
      <c r="R895" s="254"/>
      <c r="S895" s="258"/>
      <c r="T895" s="223"/>
      <c r="U895" s="224"/>
      <c r="V895" s="224"/>
      <c r="W895" s="219"/>
    </row>
    <row r="896" spans="1:23" ht="12.75" customHeight="1" x14ac:dyDescent="0.25">
      <c r="A896" s="219"/>
      <c r="B896" s="141"/>
      <c r="C896" s="141"/>
      <c r="D896" s="141"/>
      <c r="E896" s="447"/>
      <c r="F896" s="448"/>
      <c r="G896" s="448"/>
      <c r="H896" s="448"/>
      <c r="I896" s="257"/>
      <c r="J896" s="257"/>
      <c r="K896" s="257"/>
      <c r="L896" s="257"/>
      <c r="M896" s="257"/>
      <c r="N896" s="257"/>
      <c r="O896" s="257"/>
      <c r="P896" s="257"/>
      <c r="Q896" s="254"/>
      <c r="R896" s="254"/>
      <c r="S896" s="258"/>
      <c r="T896" s="223"/>
      <c r="U896" s="224"/>
      <c r="V896" s="224"/>
      <c r="W896" s="219"/>
    </row>
    <row r="897" spans="1:23" ht="12.75" customHeight="1" x14ac:dyDescent="0.25">
      <c r="A897" s="219"/>
      <c r="B897" s="141"/>
      <c r="C897" s="141"/>
      <c r="D897" s="141"/>
      <c r="E897" s="447"/>
      <c r="F897" s="448"/>
      <c r="G897" s="448"/>
      <c r="H897" s="448"/>
      <c r="I897" s="257"/>
      <c r="J897" s="257"/>
      <c r="K897" s="257"/>
      <c r="L897" s="257"/>
      <c r="M897" s="257"/>
      <c r="N897" s="257"/>
      <c r="O897" s="257"/>
      <c r="P897" s="257"/>
      <c r="Q897" s="254"/>
      <c r="R897" s="254"/>
      <c r="S897" s="258"/>
      <c r="T897" s="223"/>
      <c r="U897" s="224"/>
      <c r="V897" s="224"/>
      <c r="W897" s="219"/>
    </row>
    <row r="898" spans="1:23" ht="12.75" customHeight="1" x14ac:dyDescent="0.25">
      <c r="A898" s="219"/>
      <c r="B898" s="141"/>
      <c r="C898" s="141"/>
      <c r="D898" s="141"/>
      <c r="E898" s="447"/>
      <c r="F898" s="448"/>
      <c r="G898" s="448"/>
      <c r="H898" s="448"/>
      <c r="I898" s="257"/>
      <c r="J898" s="257"/>
      <c r="K898" s="257"/>
      <c r="L898" s="257"/>
      <c r="M898" s="257"/>
      <c r="N898" s="257"/>
      <c r="O898" s="257"/>
      <c r="P898" s="257"/>
      <c r="Q898" s="254"/>
      <c r="R898" s="254"/>
      <c r="S898" s="258"/>
      <c r="T898" s="223"/>
      <c r="U898" s="224"/>
      <c r="V898" s="224"/>
      <c r="W898" s="219"/>
    </row>
    <row r="899" spans="1:23" ht="12.75" customHeight="1" x14ac:dyDescent="0.25">
      <c r="A899" s="219"/>
      <c r="B899" s="141"/>
      <c r="C899" s="141"/>
      <c r="D899" s="141"/>
      <c r="E899" s="447"/>
      <c r="F899" s="448"/>
      <c r="G899" s="448"/>
      <c r="H899" s="448"/>
      <c r="I899" s="257"/>
      <c r="J899" s="257"/>
      <c r="K899" s="257"/>
      <c r="L899" s="257"/>
      <c r="M899" s="257"/>
      <c r="N899" s="257"/>
      <c r="O899" s="257"/>
      <c r="P899" s="257"/>
      <c r="Q899" s="254"/>
      <c r="R899" s="254"/>
      <c r="S899" s="258"/>
      <c r="T899" s="223"/>
      <c r="U899" s="224"/>
      <c r="V899" s="224"/>
      <c r="W899" s="219"/>
    </row>
    <row r="900" spans="1:23" ht="12.75" customHeight="1" x14ac:dyDescent="0.25">
      <c r="A900" s="219"/>
      <c r="B900" s="141"/>
      <c r="C900" s="141"/>
      <c r="D900" s="141"/>
      <c r="E900" s="447"/>
      <c r="F900" s="448"/>
      <c r="G900" s="448"/>
      <c r="H900" s="448"/>
      <c r="I900" s="257"/>
      <c r="J900" s="257"/>
      <c r="K900" s="257"/>
      <c r="L900" s="257"/>
      <c r="M900" s="257"/>
      <c r="N900" s="257"/>
      <c r="O900" s="257"/>
      <c r="P900" s="257"/>
      <c r="Q900" s="254"/>
      <c r="R900" s="254"/>
      <c r="S900" s="258"/>
      <c r="T900" s="223"/>
      <c r="U900" s="224"/>
      <c r="V900" s="224"/>
      <c r="W900" s="219"/>
    </row>
    <row r="901" spans="1:23" ht="12.75" customHeight="1" x14ac:dyDescent="0.25">
      <c r="A901" s="219"/>
      <c r="B901" s="141"/>
      <c r="C901" s="141"/>
      <c r="D901" s="141"/>
      <c r="E901" s="447"/>
      <c r="F901" s="448"/>
      <c r="G901" s="448"/>
      <c r="H901" s="448"/>
      <c r="I901" s="257"/>
      <c r="J901" s="257"/>
      <c r="K901" s="257"/>
      <c r="L901" s="257"/>
      <c r="M901" s="257"/>
      <c r="N901" s="257"/>
      <c r="O901" s="257"/>
      <c r="P901" s="257"/>
      <c r="Q901" s="254"/>
      <c r="R901" s="254"/>
      <c r="S901" s="258"/>
      <c r="T901" s="223"/>
      <c r="U901" s="224"/>
      <c r="V901" s="224"/>
      <c r="W901" s="219"/>
    </row>
    <row r="902" spans="1:23" ht="12.75" customHeight="1" x14ac:dyDescent="0.25">
      <c r="A902" s="219"/>
      <c r="B902" s="141"/>
      <c r="C902" s="141"/>
      <c r="D902" s="141"/>
      <c r="E902" s="447"/>
      <c r="F902" s="448"/>
      <c r="G902" s="448"/>
      <c r="H902" s="448"/>
      <c r="I902" s="257"/>
      <c r="J902" s="257"/>
      <c r="K902" s="257"/>
      <c r="L902" s="257"/>
      <c r="M902" s="257"/>
      <c r="N902" s="257"/>
      <c r="O902" s="257"/>
      <c r="P902" s="257"/>
      <c r="Q902" s="254"/>
      <c r="R902" s="254"/>
      <c r="S902" s="258"/>
      <c r="T902" s="223"/>
      <c r="U902" s="224"/>
      <c r="V902" s="224"/>
      <c r="W902" s="219"/>
    </row>
    <row r="903" spans="1:23" ht="12.75" customHeight="1" x14ac:dyDescent="0.25">
      <c r="A903" s="219"/>
      <c r="B903" s="141"/>
      <c r="C903" s="141"/>
      <c r="D903" s="141"/>
      <c r="E903" s="447"/>
      <c r="F903" s="448"/>
      <c r="G903" s="448"/>
      <c r="H903" s="448"/>
      <c r="I903" s="257"/>
      <c r="J903" s="257"/>
      <c r="K903" s="257"/>
      <c r="L903" s="257"/>
      <c r="M903" s="257"/>
      <c r="N903" s="257"/>
      <c r="O903" s="257"/>
      <c r="P903" s="257"/>
      <c r="Q903" s="254"/>
      <c r="R903" s="254"/>
      <c r="S903" s="258"/>
      <c r="T903" s="223"/>
      <c r="U903" s="224"/>
      <c r="V903" s="224"/>
      <c r="W903" s="219"/>
    </row>
    <row r="904" spans="1:23" ht="12.75" customHeight="1" x14ac:dyDescent="0.25">
      <c r="A904" s="219"/>
      <c r="B904" s="141"/>
      <c r="C904" s="141"/>
      <c r="D904" s="141"/>
      <c r="E904" s="447"/>
      <c r="F904" s="448"/>
      <c r="G904" s="448"/>
      <c r="H904" s="448"/>
      <c r="I904" s="257"/>
      <c r="J904" s="257"/>
      <c r="K904" s="257"/>
      <c r="L904" s="257"/>
      <c r="M904" s="257"/>
      <c r="N904" s="257"/>
      <c r="O904" s="257"/>
      <c r="P904" s="257"/>
      <c r="Q904" s="254"/>
      <c r="R904" s="254"/>
      <c r="S904" s="258"/>
      <c r="T904" s="223"/>
      <c r="U904" s="224"/>
      <c r="V904" s="224"/>
      <c r="W904" s="219"/>
    </row>
    <row r="905" spans="1:23" ht="12.75" customHeight="1" x14ac:dyDescent="0.25">
      <c r="A905" s="219"/>
      <c r="B905" s="141"/>
      <c r="C905" s="141"/>
      <c r="D905" s="141"/>
      <c r="E905" s="447"/>
      <c r="F905" s="448"/>
      <c r="G905" s="448"/>
      <c r="H905" s="448"/>
      <c r="I905" s="257"/>
      <c r="J905" s="257"/>
      <c r="K905" s="257"/>
      <c r="L905" s="257"/>
      <c r="M905" s="257"/>
      <c r="N905" s="257"/>
      <c r="O905" s="257"/>
      <c r="P905" s="257"/>
      <c r="Q905" s="254"/>
      <c r="R905" s="254"/>
      <c r="S905" s="258"/>
      <c r="T905" s="223"/>
      <c r="U905" s="224"/>
      <c r="V905" s="224"/>
      <c r="W905" s="219"/>
    </row>
    <row r="906" spans="1:23" ht="12.75" customHeight="1" x14ac:dyDescent="0.25">
      <c r="A906" s="219"/>
      <c r="B906" s="141"/>
      <c r="C906" s="141"/>
      <c r="D906" s="141"/>
      <c r="E906" s="447"/>
      <c r="F906" s="448"/>
      <c r="G906" s="448"/>
      <c r="H906" s="448"/>
      <c r="I906" s="257"/>
      <c r="J906" s="257"/>
      <c r="K906" s="257"/>
      <c r="L906" s="257"/>
      <c r="M906" s="257"/>
      <c r="N906" s="257"/>
      <c r="O906" s="257"/>
      <c r="P906" s="257"/>
      <c r="Q906" s="254"/>
      <c r="R906" s="254"/>
      <c r="S906" s="258"/>
      <c r="T906" s="223"/>
      <c r="U906" s="224"/>
      <c r="V906" s="224"/>
      <c r="W906" s="219"/>
    </row>
    <row r="907" spans="1:23" ht="12.75" customHeight="1" x14ac:dyDescent="0.25">
      <c r="A907" s="219"/>
      <c r="B907" s="141"/>
      <c r="C907" s="141"/>
      <c r="D907" s="141"/>
      <c r="E907" s="447"/>
      <c r="F907" s="448"/>
      <c r="G907" s="448"/>
      <c r="H907" s="448"/>
      <c r="I907" s="257"/>
      <c r="J907" s="257"/>
      <c r="K907" s="257"/>
      <c r="L907" s="257"/>
      <c r="M907" s="257"/>
      <c r="N907" s="257"/>
      <c r="O907" s="257"/>
      <c r="P907" s="257"/>
      <c r="Q907" s="254"/>
      <c r="R907" s="254"/>
      <c r="S907" s="258"/>
      <c r="T907" s="223"/>
      <c r="U907" s="224"/>
      <c r="V907" s="224"/>
      <c r="W907" s="219"/>
    </row>
    <row r="908" spans="1:23" ht="12.75" customHeight="1" x14ac:dyDescent="0.25">
      <c r="A908" s="219"/>
      <c r="B908" s="141"/>
      <c r="C908" s="141"/>
      <c r="D908" s="141"/>
      <c r="E908" s="447"/>
      <c r="F908" s="448"/>
      <c r="G908" s="448"/>
      <c r="H908" s="448"/>
      <c r="I908" s="257"/>
      <c r="J908" s="257"/>
      <c r="K908" s="257"/>
      <c r="L908" s="257"/>
      <c r="M908" s="257"/>
      <c r="N908" s="257"/>
      <c r="O908" s="257"/>
      <c r="P908" s="257"/>
      <c r="Q908" s="254"/>
      <c r="R908" s="254"/>
      <c r="S908" s="258"/>
      <c r="T908" s="223"/>
      <c r="U908" s="224"/>
      <c r="V908" s="224"/>
      <c r="W908" s="219"/>
    </row>
    <row r="909" spans="1:23" ht="12.75" customHeight="1" x14ac:dyDescent="0.25">
      <c r="A909" s="219"/>
      <c r="B909" s="141"/>
      <c r="C909" s="141"/>
      <c r="D909" s="141"/>
      <c r="E909" s="447"/>
      <c r="F909" s="448"/>
      <c r="G909" s="448"/>
      <c r="H909" s="448"/>
      <c r="I909" s="257"/>
      <c r="J909" s="257"/>
      <c r="K909" s="257"/>
      <c r="L909" s="257"/>
      <c r="M909" s="257"/>
      <c r="N909" s="257"/>
      <c r="O909" s="257"/>
      <c r="P909" s="257"/>
      <c r="Q909" s="254"/>
      <c r="R909" s="254"/>
      <c r="S909" s="258"/>
      <c r="T909" s="223"/>
      <c r="U909" s="224"/>
      <c r="V909" s="224"/>
      <c r="W909" s="219"/>
    </row>
    <row r="910" spans="1:23" ht="12.75" customHeight="1" x14ac:dyDescent="0.25">
      <c r="A910" s="219"/>
      <c r="B910" s="141"/>
      <c r="C910" s="141"/>
      <c r="D910" s="141"/>
      <c r="E910" s="447"/>
      <c r="F910" s="448"/>
      <c r="G910" s="448"/>
      <c r="H910" s="448"/>
      <c r="I910" s="257"/>
      <c r="J910" s="257"/>
      <c r="K910" s="257"/>
      <c r="L910" s="257"/>
      <c r="M910" s="257"/>
      <c r="N910" s="257"/>
      <c r="O910" s="257"/>
      <c r="P910" s="257"/>
      <c r="Q910" s="254"/>
      <c r="R910" s="254"/>
      <c r="S910" s="258"/>
      <c r="T910" s="223"/>
      <c r="U910" s="224"/>
      <c r="V910" s="224"/>
      <c r="W910" s="219"/>
    </row>
    <row r="911" spans="1:23" ht="12.75" customHeight="1" x14ac:dyDescent="0.25">
      <c r="A911" s="219"/>
      <c r="B911" s="141"/>
      <c r="C911" s="141"/>
      <c r="D911" s="141"/>
      <c r="E911" s="447"/>
      <c r="F911" s="448"/>
      <c r="G911" s="448"/>
      <c r="H911" s="448"/>
      <c r="I911" s="257"/>
      <c r="J911" s="257"/>
      <c r="K911" s="257"/>
      <c r="L911" s="257"/>
      <c r="M911" s="257"/>
      <c r="N911" s="257"/>
      <c r="O911" s="257"/>
      <c r="P911" s="257"/>
      <c r="Q911" s="254"/>
      <c r="R911" s="254"/>
      <c r="S911" s="258"/>
      <c r="T911" s="223"/>
      <c r="U911" s="224"/>
      <c r="V911" s="224"/>
      <c r="W911" s="219"/>
    </row>
    <row r="912" spans="1:23" ht="12.75" customHeight="1" x14ac:dyDescent="0.25">
      <c r="A912" s="219"/>
      <c r="B912" s="141"/>
      <c r="C912" s="141"/>
      <c r="D912" s="141"/>
      <c r="E912" s="447"/>
      <c r="F912" s="448"/>
      <c r="G912" s="448"/>
      <c r="H912" s="448"/>
      <c r="I912" s="257"/>
      <c r="J912" s="257"/>
      <c r="K912" s="257"/>
      <c r="L912" s="257"/>
      <c r="M912" s="257"/>
      <c r="N912" s="257"/>
      <c r="O912" s="257"/>
      <c r="P912" s="257"/>
      <c r="Q912" s="254"/>
      <c r="R912" s="254"/>
      <c r="S912" s="258"/>
      <c r="T912" s="223"/>
      <c r="U912" s="224"/>
      <c r="V912" s="224"/>
      <c r="W912" s="219"/>
    </row>
    <row r="913" spans="1:23" ht="12.75" customHeight="1" x14ac:dyDescent="0.25">
      <c r="A913" s="219"/>
      <c r="B913" s="141"/>
      <c r="C913" s="141"/>
      <c r="D913" s="141"/>
      <c r="E913" s="447"/>
      <c r="F913" s="448"/>
      <c r="G913" s="448"/>
      <c r="H913" s="448"/>
      <c r="I913" s="257"/>
      <c r="J913" s="257"/>
      <c r="K913" s="257"/>
      <c r="L913" s="257"/>
      <c r="M913" s="257"/>
      <c r="N913" s="257"/>
      <c r="O913" s="257"/>
      <c r="P913" s="257"/>
      <c r="Q913" s="254"/>
      <c r="R913" s="254"/>
      <c r="S913" s="258"/>
      <c r="T913" s="223"/>
      <c r="U913" s="224"/>
      <c r="V913" s="224"/>
      <c r="W913" s="219"/>
    </row>
    <row r="914" spans="1:23" ht="12.75" customHeight="1" x14ac:dyDescent="0.25">
      <c r="A914" s="219"/>
      <c r="B914" s="141"/>
      <c r="C914" s="141"/>
      <c r="D914" s="141"/>
      <c r="E914" s="447"/>
      <c r="F914" s="448"/>
      <c r="G914" s="448"/>
      <c r="H914" s="448"/>
      <c r="I914" s="257"/>
      <c r="J914" s="257"/>
      <c r="K914" s="257"/>
      <c r="L914" s="257"/>
      <c r="M914" s="257"/>
      <c r="N914" s="257"/>
      <c r="O914" s="257"/>
      <c r="P914" s="257"/>
      <c r="Q914" s="254"/>
      <c r="R914" s="254"/>
      <c r="S914" s="258"/>
      <c r="T914" s="223"/>
      <c r="U914" s="224"/>
      <c r="V914" s="224"/>
      <c r="W914" s="219"/>
    </row>
    <row r="915" spans="1:23" ht="12.75" customHeight="1" x14ac:dyDescent="0.25">
      <c r="A915" s="219"/>
      <c r="B915" s="141"/>
      <c r="C915" s="141"/>
      <c r="D915" s="141"/>
      <c r="E915" s="447"/>
      <c r="F915" s="448"/>
      <c r="G915" s="448"/>
      <c r="H915" s="448"/>
      <c r="I915" s="257"/>
      <c r="J915" s="257"/>
      <c r="K915" s="257"/>
      <c r="L915" s="257"/>
      <c r="M915" s="257"/>
      <c r="N915" s="257"/>
      <c r="O915" s="257"/>
      <c r="P915" s="257"/>
      <c r="Q915" s="254"/>
      <c r="R915" s="254"/>
      <c r="S915" s="258"/>
      <c r="T915" s="223"/>
      <c r="U915" s="224"/>
      <c r="V915" s="224"/>
      <c r="W915" s="219"/>
    </row>
    <row r="916" spans="1:23" ht="12.75" customHeight="1" x14ac:dyDescent="0.25">
      <c r="A916" s="219"/>
      <c r="B916" s="141"/>
      <c r="C916" s="141"/>
      <c r="D916" s="141"/>
      <c r="E916" s="447"/>
      <c r="F916" s="448"/>
      <c r="G916" s="448"/>
      <c r="H916" s="448"/>
      <c r="I916" s="257"/>
      <c r="J916" s="257"/>
      <c r="K916" s="257"/>
      <c r="L916" s="257"/>
      <c r="M916" s="257"/>
      <c r="N916" s="257"/>
      <c r="O916" s="257"/>
      <c r="P916" s="257"/>
      <c r="Q916" s="254"/>
      <c r="R916" s="254"/>
      <c r="S916" s="258"/>
      <c r="T916" s="223"/>
      <c r="U916" s="224"/>
      <c r="V916" s="224"/>
      <c r="W916" s="219"/>
    </row>
    <row r="917" spans="1:23" ht="12.75" customHeight="1" x14ac:dyDescent="0.25">
      <c r="A917" s="219"/>
      <c r="B917" s="141"/>
      <c r="C917" s="141"/>
      <c r="D917" s="141"/>
      <c r="E917" s="447"/>
      <c r="F917" s="448"/>
      <c r="G917" s="448"/>
      <c r="H917" s="448"/>
      <c r="I917" s="257"/>
      <c r="J917" s="257"/>
      <c r="K917" s="257"/>
      <c r="L917" s="257"/>
      <c r="M917" s="257"/>
      <c r="N917" s="257"/>
      <c r="O917" s="257"/>
      <c r="P917" s="257"/>
      <c r="Q917" s="254"/>
      <c r="R917" s="254"/>
      <c r="S917" s="258"/>
      <c r="T917" s="223"/>
      <c r="U917" s="224"/>
      <c r="V917" s="224"/>
      <c r="W917" s="219"/>
    </row>
    <row r="918" spans="1:23" ht="12.75" customHeight="1" x14ac:dyDescent="0.25">
      <c r="A918" s="219"/>
      <c r="B918" s="141"/>
      <c r="C918" s="141"/>
      <c r="D918" s="141"/>
      <c r="E918" s="447"/>
      <c r="F918" s="448"/>
      <c r="G918" s="448"/>
      <c r="H918" s="448"/>
      <c r="I918" s="257"/>
      <c r="J918" s="257"/>
      <c r="K918" s="257"/>
      <c r="L918" s="257"/>
      <c r="M918" s="257"/>
      <c r="N918" s="257"/>
      <c r="O918" s="257"/>
      <c r="P918" s="257"/>
      <c r="Q918" s="254"/>
      <c r="R918" s="254"/>
      <c r="S918" s="258"/>
      <c r="T918" s="223"/>
      <c r="U918" s="224"/>
      <c r="V918" s="224"/>
      <c r="W918" s="219"/>
    </row>
    <row r="919" spans="1:23" ht="12.75" customHeight="1" x14ac:dyDescent="0.25">
      <c r="A919" s="219"/>
      <c r="B919" s="141"/>
      <c r="C919" s="141"/>
      <c r="D919" s="141"/>
      <c r="E919" s="447"/>
      <c r="F919" s="448"/>
      <c r="G919" s="448"/>
      <c r="H919" s="448"/>
      <c r="I919" s="257"/>
      <c r="J919" s="257"/>
      <c r="K919" s="257"/>
      <c r="L919" s="257"/>
      <c r="M919" s="257"/>
      <c r="N919" s="257"/>
      <c r="O919" s="257"/>
      <c r="P919" s="257"/>
      <c r="Q919" s="254"/>
      <c r="R919" s="254"/>
      <c r="S919" s="258"/>
      <c r="T919" s="223"/>
      <c r="U919" s="224"/>
      <c r="V919" s="224"/>
      <c r="W919" s="219"/>
    </row>
    <row r="920" spans="1:23" ht="12.75" customHeight="1" x14ac:dyDescent="0.25">
      <c r="A920" s="219"/>
      <c r="B920" s="141"/>
      <c r="C920" s="141"/>
      <c r="D920" s="141"/>
      <c r="E920" s="447"/>
      <c r="F920" s="448"/>
      <c r="G920" s="448"/>
      <c r="H920" s="448"/>
      <c r="I920" s="257"/>
      <c r="J920" s="257"/>
      <c r="K920" s="257"/>
      <c r="L920" s="257"/>
      <c r="M920" s="257"/>
      <c r="N920" s="257"/>
      <c r="O920" s="257"/>
      <c r="P920" s="257"/>
      <c r="Q920" s="254"/>
      <c r="R920" s="254"/>
      <c r="S920" s="258"/>
      <c r="T920" s="223"/>
      <c r="U920" s="224"/>
      <c r="V920" s="224"/>
      <c r="W920" s="219"/>
    </row>
    <row r="921" spans="1:23" ht="12.75" customHeight="1" x14ac:dyDescent="0.25">
      <c r="A921" s="219"/>
      <c r="B921" s="141"/>
      <c r="C921" s="141"/>
      <c r="D921" s="141"/>
      <c r="E921" s="447"/>
      <c r="F921" s="448"/>
      <c r="G921" s="448"/>
      <c r="H921" s="448"/>
      <c r="I921" s="257"/>
      <c r="J921" s="257"/>
      <c r="K921" s="257"/>
      <c r="L921" s="257"/>
      <c r="M921" s="257"/>
      <c r="N921" s="257"/>
      <c r="O921" s="257"/>
      <c r="P921" s="257"/>
      <c r="Q921" s="254"/>
      <c r="R921" s="254"/>
      <c r="S921" s="258"/>
      <c r="T921" s="223"/>
      <c r="U921" s="224"/>
      <c r="V921" s="224"/>
      <c r="W921" s="219"/>
    </row>
    <row r="922" spans="1:23" ht="12.75" customHeight="1" x14ac:dyDescent="0.25">
      <c r="A922" s="219"/>
      <c r="B922" s="141"/>
      <c r="C922" s="141"/>
      <c r="D922" s="141"/>
      <c r="E922" s="447"/>
      <c r="F922" s="448"/>
      <c r="G922" s="448"/>
      <c r="H922" s="448"/>
      <c r="I922" s="257"/>
      <c r="J922" s="257"/>
      <c r="K922" s="257"/>
      <c r="L922" s="257"/>
      <c r="M922" s="257"/>
      <c r="N922" s="257"/>
      <c r="O922" s="257"/>
      <c r="P922" s="257"/>
      <c r="Q922" s="254"/>
      <c r="R922" s="254"/>
      <c r="S922" s="258"/>
      <c r="T922" s="223"/>
      <c r="U922" s="224"/>
      <c r="V922" s="224"/>
      <c r="W922" s="219"/>
    </row>
    <row r="923" spans="1:23" ht="12.75" customHeight="1" x14ac:dyDescent="0.25">
      <c r="A923" s="219"/>
      <c r="B923" s="141"/>
      <c r="C923" s="141"/>
      <c r="D923" s="141"/>
      <c r="E923" s="447"/>
      <c r="F923" s="448"/>
      <c r="G923" s="448"/>
      <c r="H923" s="448"/>
      <c r="I923" s="257"/>
      <c r="J923" s="257"/>
      <c r="K923" s="257"/>
      <c r="L923" s="257"/>
      <c r="M923" s="257"/>
      <c r="N923" s="257"/>
      <c r="O923" s="257"/>
      <c r="P923" s="257"/>
      <c r="Q923" s="254"/>
      <c r="R923" s="254"/>
      <c r="S923" s="258"/>
      <c r="T923" s="223"/>
      <c r="U923" s="224"/>
      <c r="V923" s="224"/>
      <c r="W923" s="219"/>
    </row>
    <row r="924" spans="1:23" ht="12.75" customHeight="1" x14ac:dyDescent="0.25">
      <c r="A924" s="219"/>
      <c r="B924" s="141"/>
      <c r="C924" s="141"/>
      <c r="D924" s="141"/>
      <c r="E924" s="447"/>
      <c r="F924" s="448"/>
      <c r="G924" s="448"/>
      <c r="H924" s="448"/>
      <c r="I924" s="257"/>
      <c r="J924" s="257"/>
      <c r="K924" s="257"/>
      <c r="L924" s="257"/>
      <c r="M924" s="257"/>
      <c r="N924" s="257"/>
      <c r="O924" s="257"/>
      <c r="P924" s="257"/>
      <c r="Q924" s="254"/>
      <c r="R924" s="254"/>
      <c r="S924" s="258"/>
      <c r="T924" s="223"/>
      <c r="U924" s="224"/>
      <c r="V924" s="224"/>
      <c r="W924" s="219"/>
    </row>
    <row r="925" spans="1:23" ht="12.75" customHeight="1" x14ac:dyDescent="0.25">
      <c r="A925" s="219"/>
      <c r="B925" s="141"/>
      <c r="C925" s="141"/>
      <c r="D925" s="141"/>
      <c r="E925" s="447"/>
      <c r="F925" s="448"/>
      <c r="G925" s="448"/>
      <c r="H925" s="448"/>
      <c r="I925" s="257"/>
      <c r="J925" s="257"/>
      <c r="K925" s="257"/>
      <c r="L925" s="257"/>
      <c r="M925" s="257"/>
      <c r="N925" s="257"/>
      <c r="O925" s="257"/>
      <c r="P925" s="257"/>
      <c r="Q925" s="254"/>
      <c r="R925" s="254"/>
      <c r="S925" s="258"/>
      <c r="T925" s="223"/>
      <c r="U925" s="224"/>
      <c r="V925" s="224"/>
      <c r="W925" s="219"/>
    </row>
    <row r="926" spans="1:23" ht="12.75" customHeight="1" x14ac:dyDescent="0.25">
      <c r="A926" s="219"/>
      <c r="B926" s="141"/>
      <c r="C926" s="141"/>
      <c r="D926" s="141"/>
      <c r="E926" s="447"/>
      <c r="F926" s="448"/>
      <c r="G926" s="448"/>
      <c r="H926" s="448"/>
      <c r="I926" s="257"/>
      <c r="J926" s="257"/>
      <c r="K926" s="257"/>
      <c r="L926" s="257"/>
      <c r="M926" s="257"/>
      <c r="N926" s="257"/>
      <c r="O926" s="257"/>
      <c r="P926" s="257"/>
      <c r="Q926" s="254"/>
      <c r="R926" s="254"/>
      <c r="S926" s="258"/>
      <c r="T926" s="223"/>
      <c r="U926" s="224"/>
      <c r="V926" s="224"/>
      <c r="W926" s="219"/>
    </row>
    <row r="927" spans="1:23" ht="12.75" customHeight="1" x14ac:dyDescent="0.25">
      <c r="A927" s="219"/>
      <c r="B927" s="141"/>
      <c r="C927" s="141"/>
      <c r="D927" s="141"/>
      <c r="E927" s="447"/>
      <c r="F927" s="448"/>
      <c r="G927" s="448"/>
      <c r="H927" s="448"/>
      <c r="I927" s="257"/>
      <c r="J927" s="257"/>
      <c r="K927" s="257"/>
      <c r="L927" s="257"/>
      <c r="M927" s="257"/>
      <c r="N927" s="257"/>
      <c r="O927" s="257"/>
      <c r="P927" s="257"/>
      <c r="Q927" s="254"/>
      <c r="R927" s="254"/>
      <c r="S927" s="258"/>
      <c r="T927" s="223"/>
      <c r="U927" s="224"/>
      <c r="V927" s="224"/>
      <c r="W927" s="219"/>
    </row>
    <row r="928" spans="1:23" ht="12.75" customHeight="1" x14ac:dyDescent="0.25">
      <c r="A928" s="219"/>
      <c r="B928" s="141"/>
      <c r="C928" s="141"/>
      <c r="D928" s="141"/>
      <c r="E928" s="447"/>
      <c r="F928" s="448"/>
      <c r="G928" s="448"/>
      <c r="H928" s="448"/>
      <c r="I928" s="257"/>
      <c r="J928" s="257"/>
      <c r="K928" s="257"/>
      <c r="L928" s="257"/>
      <c r="M928" s="257"/>
      <c r="N928" s="257"/>
      <c r="O928" s="257"/>
      <c r="P928" s="257"/>
      <c r="Q928" s="254"/>
      <c r="R928" s="254"/>
      <c r="S928" s="258"/>
      <c r="T928" s="223"/>
      <c r="U928" s="224"/>
      <c r="V928" s="224"/>
      <c r="W928" s="219"/>
    </row>
    <row r="929" spans="1:23" ht="12.75" customHeight="1" x14ac:dyDescent="0.25">
      <c r="A929" s="219"/>
      <c r="B929" s="141"/>
      <c r="C929" s="141"/>
      <c r="D929" s="141"/>
      <c r="E929" s="447"/>
      <c r="F929" s="448"/>
      <c r="G929" s="448"/>
      <c r="H929" s="448"/>
      <c r="I929" s="257"/>
      <c r="J929" s="257"/>
      <c r="K929" s="257"/>
      <c r="L929" s="257"/>
      <c r="M929" s="257"/>
      <c r="N929" s="257"/>
      <c r="O929" s="257"/>
      <c r="P929" s="257"/>
      <c r="Q929" s="254"/>
      <c r="R929" s="254"/>
      <c r="S929" s="258"/>
      <c r="T929" s="223"/>
      <c r="U929" s="224"/>
      <c r="V929" s="224"/>
      <c r="W929" s="219"/>
    </row>
    <row r="930" spans="1:23" ht="12.75" customHeight="1" x14ac:dyDescent="0.25">
      <c r="A930" s="219"/>
      <c r="B930" s="141"/>
      <c r="C930" s="141"/>
      <c r="D930" s="141"/>
      <c r="E930" s="447"/>
      <c r="F930" s="448"/>
      <c r="G930" s="448"/>
      <c r="H930" s="448"/>
      <c r="I930" s="257"/>
      <c r="J930" s="257"/>
      <c r="K930" s="257"/>
      <c r="L930" s="257"/>
      <c r="M930" s="257"/>
      <c r="N930" s="257"/>
      <c r="O930" s="257"/>
      <c r="P930" s="257"/>
      <c r="Q930" s="254"/>
      <c r="R930" s="254"/>
      <c r="S930" s="258"/>
      <c r="T930" s="223"/>
      <c r="U930" s="224"/>
      <c r="V930" s="224"/>
      <c r="W930" s="219"/>
    </row>
    <row r="931" spans="1:23" ht="12.75" customHeight="1" x14ac:dyDescent="0.25">
      <c r="A931" s="219"/>
      <c r="B931" s="141"/>
      <c r="C931" s="141"/>
      <c r="D931" s="141"/>
      <c r="E931" s="447"/>
      <c r="F931" s="448"/>
      <c r="G931" s="448"/>
      <c r="H931" s="448"/>
      <c r="I931" s="257"/>
      <c r="J931" s="257"/>
      <c r="K931" s="257"/>
      <c r="L931" s="257"/>
      <c r="M931" s="257"/>
      <c r="N931" s="257"/>
      <c r="O931" s="257"/>
      <c r="P931" s="257"/>
      <c r="Q931" s="254"/>
      <c r="R931" s="254"/>
      <c r="S931" s="258"/>
      <c r="T931" s="223"/>
      <c r="U931" s="224"/>
      <c r="V931" s="224"/>
      <c r="W931" s="219"/>
    </row>
    <row r="932" spans="1:23" ht="12.75" customHeight="1" x14ac:dyDescent="0.25">
      <c r="A932" s="219"/>
      <c r="B932" s="141"/>
      <c r="C932" s="141"/>
      <c r="D932" s="141"/>
      <c r="E932" s="447"/>
      <c r="F932" s="448"/>
      <c r="G932" s="448"/>
      <c r="H932" s="448"/>
      <c r="I932" s="257"/>
      <c r="J932" s="257"/>
      <c r="K932" s="257"/>
      <c r="L932" s="257"/>
      <c r="M932" s="257"/>
      <c r="N932" s="257"/>
      <c r="O932" s="257"/>
      <c r="P932" s="257"/>
      <c r="Q932" s="254"/>
      <c r="R932" s="254"/>
      <c r="S932" s="258"/>
      <c r="T932" s="223"/>
      <c r="U932" s="224"/>
      <c r="V932" s="224"/>
      <c r="W932" s="219"/>
    </row>
    <row r="933" spans="1:23" ht="12.75" customHeight="1" x14ac:dyDescent="0.25">
      <c r="A933" s="219"/>
      <c r="B933" s="141"/>
      <c r="C933" s="141"/>
      <c r="D933" s="141"/>
      <c r="E933" s="447"/>
      <c r="F933" s="448"/>
      <c r="G933" s="448"/>
      <c r="H933" s="448"/>
      <c r="I933" s="257"/>
      <c r="J933" s="257"/>
      <c r="K933" s="257"/>
      <c r="L933" s="257"/>
      <c r="M933" s="257"/>
      <c r="N933" s="257"/>
      <c r="O933" s="257"/>
      <c r="P933" s="257"/>
      <c r="Q933" s="254"/>
      <c r="R933" s="254"/>
      <c r="S933" s="258"/>
      <c r="T933" s="223"/>
      <c r="U933" s="224"/>
      <c r="V933" s="224"/>
      <c r="W933" s="219"/>
    </row>
    <row r="934" spans="1:23" ht="12.75" customHeight="1" x14ac:dyDescent="0.25">
      <c r="A934" s="219"/>
      <c r="B934" s="141"/>
      <c r="C934" s="141"/>
      <c r="D934" s="141"/>
      <c r="E934" s="447"/>
      <c r="F934" s="448"/>
      <c r="G934" s="448"/>
      <c r="H934" s="448"/>
      <c r="I934" s="257"/>
      <c r="J934" s="257"/>
      <c r="K934" s="257"/>
      <c r="L934" s="257"/>
      <c r="M934" s="257"/>
      <c r="N934" s="257"/>
      <c r="O934" s="257"/>
      <c r="P934" s="257"/>
      <c r="Q934" s="254"/>
      <c r="R934" s="254"/>
      <c r="S934" s="258"/>
      <c r="T934" s="223"/>
      <c r="U934" s="224"/>
      <c r="V934" s="224"/>
      <c r="W934" s="219"/>
    </row>
    <row r="935" spans="1:23" ht="12.75" customHeight="1" x14ac:dyDescent="0.25">
      <c r="A935" s="219"/>
      <c r="B935" s="141"/>
      <c r="C935" s="141"/>
      <c r="D935" s="141"/>
      <c r="E935" s="447"/>
      <c r="F935" s="448"/>
      <c r="G935" s="448"/>
      <c r="H935" s="448"/>
      <c r="I935" s="257"/>
      <c r="J935" s="257"/>
      <c r="K935" s="257"/>
      <c r="L935" s="257"/>
      <c r="M935" s="257"/>
      <c r="N935" s="257"/>
      <c r="O935" s="257"/>
      <c r="P935" s="257"/>
      <c r="Q935" s="254"/>
      <c r="R935" s="254"/>
      <c r="S935" s="258"/>
      <c r="T935" s="223"/>
      <c r="U935" s="224"/>
      <c r="V935" s="224"/>
      <c r="W935" s="219"/>
    </row>
    <row r="936" spans="1:23" ht="12.75" customHeight="1" x14ac:dyDescent="0.25">
      <c r="A936" s="219"/>
      <c r="B936" s="141"/>
      <c r="C936" s="141"/>
      <c r="D936" s="141"/>
      <c r="E936" s="447"/>
      <c r="F936" s="448"/>
      <c r="G936" s="448"/>
      <c r="H936" s="448"/>
      <c r="I936" s="257"/>
      <c r="J936" s="257"/>
      <c r="K936" s="257"/>
      <c r="L936" s="257"/>
      <c r="M936" s="257"/>
      <c r="N936" s="257"/>
      <c r="O936" s="257"/>
      <c r="P936" s="257"/>
      <c r="Q936" s="254"/>
      <c r="R936" s="254"/>
      <c r="S936" s="258"/>
      <c r="T936" s="223"/>
      <c r="U936" s="224"/>
      <c r="V936" s="224"/>
      <c r="W936" s="219"/>
    </row>
    <row r="937" spans="1:23" ht="12.75" customHeight="1" x14ac:dyDescent="0.25">
      <c r="A937" s="219"/>
      <c r="B937" s="141"/>
      <c r="C937" s="141"/>
      <c r="D937" s="141"/>
      <c r="E937" s="447"/>
      <c r="F937" s="448"/>
      <c r="G937" s="448"/>
      <c r="H937" s="448"/>
      <c r="I937" s="257"/>
      <c r="J937" s="257"/>
      <c r="K937" s="257"/>
      <c r="L937" s="257"/>
      <c r="M937" s="257"/>
      <c r="N937" s="257"/>
      <c r="O937" s="257"/>
      <c r="P937" s="257"/>
      <c r="Q937" s="254"/>
      <c r="R937" s="254"/>
      <c r="S937" s="258"/>
      <c r="T937" s="223"/>
      <c r="U937" s="224"/>
      <c r="V937" s="224"/>
      <c r="W937" s="219"/>
    </row>
    <row r="938" spans="1:23" ht="12.75" customHeight="1" x14ac:dyDescent="0.25">
      <c r="A938" s="219"/>
      <c r="B938" s="141"/>
      <c r="C938" s="141"/>
      <c r="D938" s="141"/>
      <c r="E938" s="447"/>
      <c r="F938" s="448"/>
      <c r="G938" s="448"/>
      <c r="H938" s="448"/>
      <c r="I938" s="257"/>
      <c r="J938" s="257"/>
      <c r="K938" s="257"/>
      <c r="L938" s="257"/>
      <c r="M938" s="257"/>
      <c r="N938" s="257"/>
      <c r="O938" s="257"/>
      <c r="P938" s="257"/>
      <c r="Q938" s="254"/>
      <c r="R938" s="254"/>
      <c r="S938" s="258"/>
      <c r="T938" s="223"/>
      <c r="U938" s="224"/>
      <c r="V938" s="224"/>
      <c r="W938" s="219"/>
    </row>
    <row r="939" spans="1:23" ht="12.75" customHeight="1" x14ac:dyDescent="0.25">
      <c r="A939" s="219"/>
      <c r="B939" s="141"/>
      <c r="C939" s="141"/>
      <c r="D939" s="141"/>
      <c r="E939" s="447"/>
      <c r="F939" s="448"/>
      <c r="G939" s="448"/>
      <c r="H939" s="448"/>
      <c r="I939" s="257"/>
      <c r="J939" s="257"/>
      <c r="K939" s="257"/>
      <c r="L939" s="257"/>
      <c r="M939" s="257"/>
      <c r="N939" s="257"/>
      <c r="O939" s="257"/>
      <c r="P939" s="257"/>
      <c r="Q939" s="254"/>
      <c r="R939" s="254"/>
      <c r="S939" s="258"/>
      <c r="T939" s="223"/>
      <c r="U939" s="224"/>
      <c r="V939" s="224"/>
      <c r="W939" s="219"/>
    </row>
    <row r="940" spans="1:23" ht="12.75" customHeight="1" x14ac:dyDescent="0.25">
      <c r="A940" s="219"/>
      <c r="B940" s="141"/>
      <c r="C940" s="141"/>
      <c r="D940" s="141"/>
      <c r="E940" s="447"/>
      <c r="F940" s="448"/>
      <c r="G940" s="448"/>
      <c r="H940" s="448"/>
      <c r="I940" s="257"/>
      <c r="J940" s="257"/>
      <c r="K940" s="257"/>
      <c r="L940" s="257"/>
      <c r="M940" s="257"/>
      <c r="N940" s="257"/>
      <c r="O940" s="257"/>
      <c r="P940" s="257"/>
      <c r="Q940" s="254"/>
      <c r="R940" s="254"/>
      <c r="S940" s="258"/>
      <c r="T940" s="223"/>
      <c r="U940" s="224"/>
      <c r="V940" s="224"/>
      <c r="W940" s="219"/>
    </row>
    <row r="941" spans="1:23" ht="12.75" customHeight="1" x14ac:dyDescent="0.25">
      <c r="A941" s="219"/>
      <c r="B941" s="141"/>
      <c r="C941" s="141"/>
      <c r="D941" s="141"/>
      <c r="E941" s="447"/>
      <c r="F941" s="448"/>
      <c r="G941" s="448"/>
      <c r="H941" s="448"/>
      <c r="I941" s="257"/>
      <c r="J941" s="257"/>
      <c r="K941" s="257"/>
      <c r="L941" s="257"/>
      <c r="M941" s="257"/>
      <c r="N941" s="257"/>
      <c r="O941" s="257"/>
      <c r="P941" s="257"/>
      <c r="Q941" s="254"/>
      <c r="R941" s="254"/>
      <c r="S941" s="258"/>
      <c r="T941" s="223"/>
      <c r="U941" s="224"/>
      <c r="V941" s="224"/>
      <c r="W941" s="219"/>
    </row>
    <row r="942" spans="1:23" ht="12.75" customHeight="1" x14ac:dyDescent="0.25">
      <c r="A942" s="219"/>
      <c r="B942" s="141"/>
      <c r="C942" s="141"/>
      <c r="D942" s="141"/>
      <c r="E942" s="447"/>
      <c r="F942" s="448"/>
      <c r="G942" s="448"/>
      <c r="H942" s="448"/>
      <c r="I942" s="257"/>
      <c r="J942" s="257"/>
      <c r="K942" s="257"/>
      <c r="L942" s="257"/>
      <c r="M942" s="257"/>
      <c r="N942" s="257"/>
      <c r="O942" s="257"/>
      <c r="P942" s="257"/>
      <c r="Q942" s="254"/>
      <c r="R942" s="254"/>
      <c r="S942" s="258"/>
      <c r="T942" s="223"/>
      <c r="U942" s="224"/>
      <c r="V942" s="224"/>
      <c r="W942" s="219"/>
    </row>
    <row r="943" spans="1:23" ht="12.75" customHeight="1" x14ac:dyDescent="0.25">
      <c r="A943" s="219"/>
      <c r="B943" s="141"/>
      <c r="C943" s="141"/>
      <c r="D943" s="141"/>
      <c r="E943" s="447"/>
      <c r="F943" s="448"/>
      <c r="G943" s="448"/>
      <c r="H943" s="448"/>
      <c r="I943" s="257"/>
      <c r="J943" s="257"/>
      <c r="K943" s="257"/>
      <c r="L943" s="257"/>
      <c r="M943" s="257"/>
      <c r="N943" s="257"/>
      <c r="O943" s="257"/>
      <c r="P943" s="257"/>
      <c r="Q943" s="254"/>
      <c r="R943" s="254"/>
      <c r="S943" s="258"/>
      <c r="T943" s="223"/>
      <c r="U943" s="224"/>
      <c r="V943" s="224"/>
      <c r="W943" s="219"/>
    </row>
    <row r="944" spans="1:23" ht="12.75" customHeight="1" x14ac:dyDescent="0.25">
      <c r="A944" s="219"/>
      <c r="B944" s="141"/>
      <c r="C944" s="141"/>
      <c r="D944" s="141"/>
      <c r="E944" s="447"/>
      <c r="F944" s="448"/>
      <c r="G944" s="448"/>
      <c r="H944" s="448"/>
      <c r="I944" s="257"/>
      <c r="J944" s="257"/>
      <c r="K944" s="257"/>
      <c r="L944" s="257"/>
      <c r="M944" s="257"/>
      <c r="N944" s="257"/>
      <c r="O944" s="257"/>
      <c r="P944" s="257"/>
      <c r="Q944" s="254"/>
      <c r="R944" s="254"/>
      <c r="S944" s="258"/>
      <c r="T944" s="223"/>
      <c r="U944" s="224"/>
      <c r="V944" s="224"/>
      <c r="W944" s="219"/>
    </row>
    <row r="945" spans="1:23" ht="12.75" customHeight="1" x14ac:dyDescent="0.25">
      <c r="A945" s="219"/>
      <c r="B945" s="141"/>
      <c r="C945" s="141"/>
      <c r="D945" s="141"/>
      <c r="E945" s="447"/>
      <c r="F945" s="448"/>
      <c r="G945" s="448"/>
      <c r="H945" s="448"/>
      <c r="I945" s="257"/>
      <c r="J945" s="257"/>
      <c r="K945" s="257"/>
      <c r="L945" s="257"/>
      <c r="M945" s="257"/>
      <c r="N945" s="257"/>
      <c r="O945" s="257"/>
      <c r="P945" s="257"/>
      <c r="Q945" s="254"/>
      <c r="R945" s="254"/>
      <c r="S945" s="258"/>
      <c r="T945" s="223"/>
      <c r="U945" s="224"/>
      <c r="V945" s="224"/>
      <c r="W945" s="219"/>
    </row>
    <row r="946" spans="1:23" ht="12.75" customHeight="1" x14ac:dyDescent="0.25">
      <c r="A946" s="219"/>
      <c r="B946" s="141"/>
      <c r="C946" s="141"/>
      <c r="D946" s="141"/>
      <c r="E946" s="447"/>
      <c r="F946" s="448"/>
      <c r="G946" s="448"/>
      <c r="H946" s="448"/>
      <c r="I946" s="257"/>
      <c r="J946" s="257"/>
      <c r="K946" s="257"/>
      <c r="L946" s="257"/>
      <c r="M946" s="257"/>
      <c r="N946" s="257"/>
      <c r="O946" s="257"/>
      <c r="P946" s="257"/>
      <c r="Q946" s="254"/>
      <c r="R946" s="254"/>
      <c r="S946" s="258"/>
      <c r="T946" s="223"/>
      <c r="U946" s="224"/>
      <c r="V946" s="224"/>
      <c r="W946" s="219"/>
    </row>
    <row r="947" spans="1:23" ht="12.75" customHeight="1" x14ac:dyDescent="0.25">
      <c r="A947" s="219"/>
      <c r="B947" s="141"/>
      <c r="C947" s="141"/>
      <c r="D947" s="141"/>
      <c r="E947" s="447"/>
      <c r="F947" s="448"/>
      <c r="G947" s="448"/>
      <c r="H947" s="448"/>
      <c r="I947" s="257"/>
      <c r="J947" s="257"/>
      <c r="K947" s="257"/>
      <c r="L947" s="257"/>
      <c r="M947" s="257"/>
      <c r="N947" s="257"/>
      <c r="O947" s="257"/>
      <c r="P947" s="257"/>
      <c r="Q947" s="254"/>
      <c r="R947" s="254"/>
      <c r="S947" s="258"/>
      <c r="T947" s="223"/>
      <c r="U947" s="224"/>
      <c r="V947" s="224"/>
      <c r="W947" s="219"/>
    </row>
    <row r="948" spans="1:23" ht="12.75" customHeight="1" x14ac:dyDescent="0.25">
      <c r="A948" s="219"/>
      <c r="B948" s="141"/>
      <c r="C948" s="141"/>
      <c r="D948" s="141"/>
      <c r="E948" s="447"/>
      <c r="F948" s="448"/>
      <c r="G948" s="448"/>
      <c r="H948" s="448"/>
      <c r="I948" s="257"/>
      <c r="J948" s="257"/>
      <c r="K948" s="257"/>
      <c r="L948" s="257"/>
      <c r="M948" s="257"/>
      <c r="N948" s="257"/>
      <c r="O948" s="257"/>
      <c r="P948" s="257"/>
      <c r="Q948" s="254"/>
      <c r="R948" s="254"/>
      <c r="S948" s="258"/>
      <c r="T948" s="223"/>
      <c r="U948" s="224"/>
      <c r="V948" s="224"/>
      <c r="W948" s="219"/>
    </row>
    <row r="949" spans="1:23" ht="12.75" customHeight="1" x14ac:dyDescent="0.25">
      <c r="A949" s="219"/>
      <c r="B949" s="141"/>
      <c r="C949" s="141"/>
      <c r="D949" s="141"/>
      <c r="E949" s="447"/>
      <c r="F949" s="448"/>
      <c r="G949" s="448"/>
      <c r="H949" s="448"/>
      <c r="I949" s="257"/>
      <c r="J949" s="257"/>
      <c r="K949" s="257"/>
      <c r="L949" s="257"/>
      <c r="M949" s="257"/>
      <c r="N949" s="257"/>
      <c r="O949" s="257"/>
      <c r="P949" s="257"/>
      <c r="Q949" s="254"/>
      <c r="R949" s="254"/>
      <c r="S949" s="258"/>
      <c r="T949" s="223"/>
      <c r="U949" s="224"/>
      <c r="V949" s="224"/>
      <c r="W949" s="219"/>
    </row>
    <row r="950" spans="1:23" ht="12.75" customHeight="1" x14ac:dyDescent="0.25">
      <c r="A950" s="219"/>
      <c r="B950" s="141"/>
      <c r="C950" s="141"/>
      <c r="D950" s="141"/>
      <c r="E950" s="447"/>
      <c r="F950" s="448"/>
      <c r="G950" s="448"/>
      <c r="H950" s="448"/>
      <c r="I950" s="257"/>
      <c r="J950" s="257"/>
      <c r="K950" s="257"/>
      <c r="L950" s="257"/>
      <c r="M950" s="257"/>
      <c r="N950" s="257"/>
      <c r="O950" s="257"/>
      <c r="P950" s="257"/>
      <c r="Q950" s="254"/>
      <c r="R950" s="254"/>
      <c r="S950" s="258"/>
      <c r="T950" s="223"/>
      <c r="U950" s="224"/>
      <c r="V950" s="224"/>
      <c r="W950" s="219"/>
    </row>
    <row r="951" spans="1:23" ht="12.75" customHeight="1" x14ac:dyDescent="0.25">
      <c r="A951" s="219"/>
      <c r="B951" s="141"/>
      <c r="C951" s="141"/>
      <c r="D951" s="141"/>
      <c r="E951" s="447"/>
      <c r="F951" s="448"/>
      <c r="G951" s="448"/>
      <c r="H951" s="448"/>
      <c r="I951" s="257"/>
      <c r="J951" s="257"/>
      <c r="K951" s="257"/>
      <c r="L951" s="257"/>
      <c r="M951" s="257"/>
      <c r="N951" s="257"/>
      <c r="O951" s="257"/>
      <c r="P951" s="257"/>
      <c r="Q951" s="254"/>
      <c r="R951" s="254"/>
      <c r="S951" s="258"/>
      <c r="T951" s="223"/>
      <c r="U951" s="224"/>
      <c r="V951" s="224"/>
      <c r="W951" s="219"/>
    </row>
    <row r="952" spans="1:23" ht="12.75" customHeight="1" x14ac:dyDescent="0.25">
      <c r="A952" s="219"/>
      <c r="B952" s="141"/>
      <c r="C952" s="141"/>
      <c r="D952" s="141"/>
      <c r="E952" s="447"/>
      <c r="F952" s="448"/>
      <c r="G952" s="448"/>
      <c r="H952" s="448"/>
      <c r="I952" s="257"/>
      <c r="J952" s="257"/>
      <c r="K952" s="257"/>
      <c r="L952" s="257"/>
      <c r="M952" s="257"/>
      <c r="N952" s="257"/>
      <c r="O952" s="257"/>
      <c r="P952" s="257"/>
      <c r="Q952" s="254"/>
      <c r="R952" s="254"/>
      <c r="S952" s="258"/>
      <c r="T952" s="223"/>
      <c r="U952" s="224"/>
      <c r="V952" s="224"/>
      <c r="W952" s="219"/>
    </row>
    <row r="953" spans="1:23" ht="12.75" customHeight="1" x14ac:dyDescent="0.25">
      <c r="A953" s="219"/>
      <c r="B953" s="141"/>
      <c r="C953" s="141"/>
      <c r="D953" s="141"/>
      <c r="E953" s="447"/>
      <c r="F953" s="448"/>
      <c r="G953" s="448"/>
      <c r="H953" s="448"/>
      <c r="I953" s="257"/>
      <c r="J953" s="257"/>
      <c r="K953" s="257"/>
      <c r="L953" s="257"/>
      <c r="M953" s="257"/>
      <c r="N953" s="257"/>
      <c r="O953" s="257"/>
      <c r="P953" s="257"/>
      <c r="Q953" s="254"/>
      <c r="R953" s="254"/>
      <c r="S953" s="258"/>
      <c r="T953" s="223"/>
      <c r="U953" s="224"/>
      <c r="V953" s="224"/>
      <c r="W953" s="219"/>
    </row>
    <row r="954" spans="1:23" ht="12.75" customHeight="1" x14ac:dyDescent="0.25">
      <c r="A954" s="219"/>
      <c r="B954" s="141"/>
      <c r="C954" s="141"/>
      <c r="D954" s="141"/>
      <c r="E954" s="447"/>
      <c r="F954" s="448"/>
      <c r="G954" s="448"/>
      <c r="H954" s="448"/>
      <c r="I954" s="257"/>
      <c r="J954" s="257"/>
      <c r="K954" s="257"/>
      <c r="L954" s="257"/>
      <c r="M954" s="257"/>
      <c r="N954" s="257"/>
      <c r="O954" s="257"/>
      <c r="P954" s="257"/>
      <c r="Q954" s="254"/>
      <c r="R954" s="254"/>
      <c r="S954" s="258"/>
      <c r="T954" s="223"/>
      <c r="U954" s="224"/>
      <c r="V954" s="224"/>
      <c r="W954" s="219"/>
    </row>
    <row r="955" spans="1:23" ht="12.75" customHeight="1" x14ac:dyDescent="0.25">
      <c r="A955" s="219"/>
      <c r="B955" s="141"/>
      <c r="C955" s="141"/>
      <c r="D955" s="141"/>
      <c r="E955" s="447"/>
      <c r="F955" s="448"/>
      <c r="G955" s="448"/>
      <c r="H955" s="448"/>
      <c r="I955" s="257"/>
      <c r="J955" s="257"/>
      <c r="K955" s="257"/>
      <c r="L955" s="257"/>
      <c r="M955" s="257"/>
      <c r="N955" s="257"/>
      <c r="O955" s="257"/>
      <c r="P955" s="257"/>
      <c r="Q955" s="254"/>
      <c r="R955" s="254"/>
      <c r="S955" s="258"/>
      <c r="T955" s="223"/>
      <c r="U955" s="224"/>
      <c r="V955" s="224"/>
      <c r="W955" s="219"/>
    </row>
    <row r="956" spans="1:23" ht="12.75" customHeight="1" x14ac:dyDescent="0.25">
      <c r="A956" s="219"/>
      <c r="B956" s="141"/>
      <c r="C956" s="141"/>
      <c r="D956" s="141"/>
      <c r="E956" s="447"/>
      <c r="F956" s="448"/>
      <c r="G956" s="448"/>
      <c r="H956" s="448"/>
      <c r="I956" s="257"/>
      <c r="J956" s="257"/>
      <c r="K956" s="257"/>
      <c r="L956" s="257"/>
      <c r="M956" s="257"/>
      <c r="N956" s="257"/>
      <c r="O956" s="257"/>
      <c r="P956" s="257"/>
      <c r="Q956" s="254"/>
      <c r="R956" s="254"/>
      <c r="S956" s="258"/>
      <c r="T956" s="223"/>
      <c r="U956" s="224"/>
      <c r="V956" s="224"/>
      <c r="W956" s="219"/>
    </row>
    <row r="957" spans="1:23" ht="12.75" customHeight="1" x14ac:dyDescent="0.25">
      <c r="A957" s="219"/>
      <c r="B957" s="141"/>
      <c r="C957" s="141"/>
      <c r="D957" s="141"/>
      <c r="E957" s="447"/>
      <c r="F957" s="448"/>
      <c r="G957" s="448"/>
      <c r="H957" s="448"/>
      <c r="I957" s="257"/>
      <c r="J957" s="257"/>
      <c r="K957" s="257"/>
      <c r="L957" s="257"/>
      <c r="M957" s="257"/>
      <c r="N957" s="257"/>
      <c r="O957" s="257"/>
      <c r="P957" s="257"/>
      <c r="Q957" s="254"/>
      <c r="R957" s="254"/>
      <c r="S957" s="258"/>
      <c r="T957" s="223"/>
      <c r="U957" s="224"/>
      <c r="V957" s="224"/>
      <c r="W957" s="219"/>
    </row>
    <row r="958" spans="1:23" ht="12.75" customHeight="1" x14ac:dyDescent="0.25">
      <c r="A958" s="219"/>
      <c r="B958" s="141"/>
      <c r="C958" s="141"/>
      <c r="D958" s="141"/>
      <c r="E958" s="447"/>
      <c r="F958" s="448"/>
      <c r="G958" s="448"/>
      <c r="H958" s="448"/>
      <c r="I958" s="257"/>
      <c r="J958" s="257"/>
      <c r="K958" s="257"/>
      <c r="L958" s="257"/>
      <c r="M958" s="257"/>
      <c r="N958" s="257"/>
      <c r="O958" s="257"/>
      <c r="P958" s="257"/>
      <c r="Q958" s="254"/>
      <c r="R958" s="254"/>
      <c r="S958" s="258"/>
      <c r="T958" s="223"/>
      <c r="U958" s="224"/>
      <c r="V958" s="224"/>
      <c r="W958" s="219"/>
    </row>
    <row r="959" spans="1:23" ht="12.75" customHeight="1" x14ac:dyDescent="0.25">
      <c r="A959" s="219"/>
      <c r="B959" s="141"/>
      <c r="C959" s="141"/>
      <c r="D959" s="141"/>
      <c r="E959" s="447"/>
      <c r="F959" s="448"/>
      <c r="G959" s="448"/>
      <c r="H959" s="448"/>
      <c r="I959" s="257"/>
      <c r="J959" s="257"/>
      <c r="K959" s="257"/>
      <c r="L959" s="257"/>
      <c r="M959" s="257"/>
      <c r="N959" s="257"/>
      <c r="O959" s="257"/>
      <c r="P959" s="257"/>
      <c r="Q959" s="254"/>
      <c r="R959" s="254"/>
      <c r="S959" s="258"/>
      <c r="T959" s="223"/>
      <c r="U959" s="224"/>
      <c r="V959" s="224"/>
      <c r="W959" s="219"/>
    </row>
    <row r="960" spans="1:23" ht="12.75" customHeight="1" x14ac:dyDescent="0.25">
      <c r="A960" s="219"/>
      <c r="B960" s="141"/>
      <c r="C960" s="141"/>
      <c r="D960" s="141"/>
      <c r="E960" s="447"/>
      <c r="F960" s="448"/>
      <c r="G960" s="448"/>
      <c r="H960" s="448"/>
      <c r="I960" s="257"/>
      <c r="J960" s="257"/>
      <c r="K960" s="257"/>
      <c r="L960" s="257"/>
      <c r="M960" s="257"/>
      <c r="N960" s="257"/>
      <c r="O960" s="257"/>
      <c r="P960" s="257"/>
      <c r="Q960" s="254"/>
      <c r="R960" s="254"/>
      <c r="S960" s="258"/>
      <c r="T960" s="223"/>
      <c r="U960" s="224"/>
      <c r="V960" s="224"/>
      <c r="W960" s="219"/>
    </row>
    <row r="961" spans="1:23" ht="12.75" customHeight="1" x14ac:dyDescent="0.25">
      <c r="A961" s="219"/>
      <c r="B961" s="141"/>
      <c r="C961" s="141"/>
      <c r="D961" s="141"/>
      <c r="E961" s="447"/>
      <c r="F961" s="448"/>
      <c r="G961" s="448"/>
      <c r="H961" s="448"/>
      <c r="I961" s="257"/>
      <c r="J961" s="257"/>
      <c r="K961" s="257"/>
      <c r="L961" s="257"/>
      <c r="M961" s="257"/>
      <c r="N961" s="257"/>
      <c r="O961" s="257"/>
      <c r="P961" s="257"/>
      <c r="Q961" s="254"/>
      <c r="R961" s="254"/>
      <c r="S961" s="258"/>
      <c r="T961" s="223"/>
      <c r="U961" s="224"/>
      <c r="V961" s="224"/>
      <c r="W961" s="219"/>
    </row>
    <row r="962" spans="1:23" ht="12.75" customHeight="1" x14ac:dyDescent="0.25">
      <c r="A962" s="219"/>
      <c r="B962" s="141"/>
      <c r="C962" s="141"/>
      <c r="D962" s="141"/>
      <c r="E962" s="447"/>
      <c r="F962" s="448"/>
      <c r="G962" s="448"/>
      <c r="H962" s="448"/>
      <c r="I962" s="257"/>
      <c r="J962" s="257"/>
      <c r="K962" s="257"/>
      <c r="L962" s="257"/>
      <c r="M962" s="257"/>
      <c r="N962" s="257"/>
      <c r="O962" s="257"/>
      <c r="P962" s="257"/>
      <c r="Q962" s="254"/>
      <c r="R962" s="254"/>
      <c r="S962" s="258"/>
      <c r="T962" s="223"/>
      <c r="U962" s="224"/>
      <c r="V962" s="224"/>
      <c r="W962" s="219"/>
    </row>
    <row r="963" spans="1:23" ht="12.75" customHeight="1" x14ac:dyDescent="0.25">
      <c r="A963" s="219"/>
      <c r="B963" s="141"/>
      <c r="C963" s="141"/>
      <c r="D963" s="141"/>
      <c r="E963" s="447"/>
      <c r="F963" s="448"/>
      <c r="G963" s="448"/>
      <c r="H963" s="448"/>
      <c r="I963" s="257"/>
      <c r="J963" s="257"/>
      <c r="K963" s="257"/>
      <c r="L963" s="257"/>
      <c r="M963" s="257"/>
      <c r="N963" s="257"/>
      <c r="O963" s="257"/>
      <c r="P963" s="257"/>
      <c r="Q963" s="254"/>
      <c r="R963" s="254"/>
      <c r="S963" s="258"/>
      <c r="T963" s="223"/>
      <c r="U963" s="224"/>
      <c r="V963" s="224"/>
      <c r="W963" s="219"/>
    </row>
    <row r="964" spans="1:23" ht="12.75" customHeight="1" x14ac:dyDescent="0.25">
      <c r="A964" s="219"/>
      <c r="B964" s="141"/>
      <c r="C964" s="141"/>
      <c r="D964" s="141"/>
      <c r="E964" s="447"/>
      <c r="F964" s="448"/>
      <c r="G964" s="448"/>
      <c r="H964" s="448"/>
      <c r="I964" s="257"/>
      <c r="J964" s="257"/>
      <c r="K964" s="257"/>
      <c r="L964" s="257"/>
      <c r="M964" s="257"/>
      <c r="N964" s="257"/>
      <c r="O964" s="257"/>
      <c r="P964" s="257"/>
      <c r="Q964" s="254"/>
      <c r="R964" s="254"/>
      <c r="S964" s="258"/>
      <c r="T964" s="223"/>
      <c r="U964" s="224"/>
      <c r="V964" s="224"/>
      <c r="W964" s="219"/>
    </row>
    <row r="965" spans="1:23" ht="12.75" customHeight="1" x14ac:dyDescent="0.25">
      <c r="A965" s="219"/>
      <c r="B965" s="141"/>
      <c r="C965" s="141"/>
      <c r="D965" s="141"/>
      <c r="E965" s="447"/>
      <c r="F965" s="448"/>
      <c r="G965" s="448"/>
      <c r="H965" s="448"/>
      <c r="I965" s="257"/>
      <c r="J965" s="257"/>
      <c r="K965" s="257"/>
      <c r="L965" s="257"/>
      <c r="M965" s="257"/>
      <c r="N965" s="257"/>
      <c r="O965" s="257"/>
      <c r="P965" s="257"/>
      <c r="Q965" s="254"/>
      <c r="R965" s="254"/>
      <c r="S965" s="258"/>
      <c r="T965" s="223"/>
      <c r="U965" s="224"/>
      <c r="V965" s="224"/>
      <c r="W965" s="219"/>
    </row>
    <row r="966" spans="1:23" ht="12.75" customHeight="1" x14ac:dyDescent="0.25">
      <c r="A966" s="219"/>
      <c r="B966" s="141"/>
      <c r="C966" s="141"/>
      <c r="D966" s="141"/>
      <c r="E966" s="447"/>
      <c r="F966" s="448"/>
      <c r="G966" s="448"/>
      <c r="H966" s="448"/>
      <c r="I966" s="257"/>
      <c r="J966" s="257"/>
      <c r="K966" s="257"/>
      <c r="L966" s="257"/>
      <c r="M966" s="257"/>
      <c r="N966" s="257"/>
      <c r="O966" s="257"/>
      <c r="P966" s="257"/>
      <c r="Q966" s="254"/>
      <c r="R966" s="254"/>
      <c r="S966" s="258"/>
      <c r="T966" s="223"/>
      <c r="U966" s="224"/>
      <c r="V966" s="224"/>
      <c r="W966" s="219"/>
    </row>
    <row r="967" spans="1:23" ht="12.75" customHeight="1" x14ac:dyDescent="0.25">
      <c r="A967" s="219"/>
      <c r="B967" s="141"/>
      <c r="C967" s="141"/>
      <c r="D967" s="141"/>
      <c r="E967" s="447"/>
      <c r="F967" s="448"/>
      <c r="G967" s="448"/>
      <c r="H967" s="448"/>
      <c r="I967" s="257"/>
      <c r="J967" s="257"/>
      <c r="K967" s="257"/>
      <c r="L967" s="257"/>
      <c r="M967" s="257"/>
      <c r="N967" s="257"/>
      <c r="O967" s="257"/>
      <c r="P967" s="257"/>
      <c r="Q967" s="254"/>
      <c r="R967" s="254"/>
      <c r="S967" s="258"/>
      <c r="T967" s="223"/>
      <c r="U967" s="224"/>
      <c r="V967" s="224"/>
      <c r="W967" s="219"/>
    </row>
    <row r="968" spans="1:23" ht="12.75" customHeight="1" x14ac:dyDescent="0.25">
      <c r="A968" s="219"/>
      <c r="B968" s="141"/>
      <c r="C968" s="141"/>
      <c r="D968" s="141"/>
      <c r="E968" s="447"/>
      <c r="F968" s="448"/>
      <c r="G968" s="448"/>
      <c r="H968" s="448"/>
      <c r="I968" s="257"/>
      <c r="J968" s="257"/>
      <c r="K968" s="257"/>
      <c r="L968" s="257"/>
      <c r="M968" s="257"/>
      <c r="N968" s="257"/>
      <c r="O968" s="257"/>
      <c r="P968" s="257"/>
      <c r="Q968" s="254"/>
      <c r="R968" s="254"/>
      <c r="S968" s="258"/>
      <c r="T968" s="223"/>
      <c r="U968" s="224"/>
      <c r="V968" s="224"/>
      <c r="W968" s="219"/>
    </row>
    <row r="969" spans="1:23" ht="12.75" customHeight="1" x14ac:dyDescent="0.25">
      <c r="A969" s="219"/>
      <c r="B969" s="141"/>
      <c r="C969" s="141"/>
      <c r="D969" s="141"/>
      <c r="E969" s="447"/>
      <c r="F969" s="448"/>
      <c r="G969" s="448"/>
      <c r="H969" s="448"/>
      <c r="I969" s="257"/>
      <c r="J969" s="257"/>
      <c r="K969" s="257"/>
      <c r="L969" s="257"/>
      <c r="M969" s="257"/>
      <c r="N969" s="257"/>
      <c r="O969" s="257"/>
      <c r="P969" s="257"/>
      <c r="Q969" s="254"/>
      <c r="R969" s="254"/>
      <c r="S969" s="258"/>
      <c r="T969" s="223"/>
      <c r="U969" s="224"/>
      <c r="V969" s="224"/>
      <c r="W969" s="219"/>
    </row>
    <row r="970" spans="1:23" ht="12.75" customHeight="1" x14ac:dyDescent="0.25">
      <c r="A970" s="219"/>
      <c r="B970" s="141"/>
      <c r="C970" s="141"/>
      <c r="D970" s="141"/>
      <c r="E970" s="447"/>
      <c r="F970" s="448"/>
      <c r="G970" s="448"/>
      <c r="H970" s="448"/>
      <c r="I970" s="257"/>
      <c r="J970" s="257"/>
      <c r="K970" s="257"/>
      <c r="L970" s="257"/>
      <c r="M970" s="257"/>
      <c r="N970" s="257"/>
      <c r="O970" s="257"/>
      <c r="P970" s="257"/>
      <c r="Q970" s="254"/>
      <c r="R970" s="254"/>
      <c r="S970" s="258"/>
      <c r="T970" s="223"/>
      <c r="U970" s="224"/>
      <c r="V970" s="224"/>
      <c r="W970" s="219"/>
    </row>
    <row r="971" spans="1:23" ht="12.75" customHeight="1" x14ac:dyDescent="0.25">
      <c r="A971" s="219"/>
      <c r="B971" s="141"/>
      <c r="C971" s="141"/>
      <c r="D971" s="141"/>
      <c r="E971" s="447"/>
      <c r="F971" s="448"/>
      <c r="G971" s="448"/>
      <c r="H971" s="448"/>
      <c r="I971" s="257"/>
      <c r="J971" s="257"/>
      <c r="K971" s="257"/>
      <c r="L971" s="257"/>
      <c r="M971" s="257"/>
      <c r="N971" s="257"/>
      <c r="O971" s="257"/>
      <c r="P971" s="257"/>
      <c r="Q971" s="254"/>
      <c r="R971" s="254"/>
      <c r="S971" s="258"/>
      <c r="T971" s="223"/>
      <c r="U971" s="224"/>
      <c r="V971" s="224"/>
      <c r="W971" s="219"/>
    </row>
    <row r="972" spans="1:23" ht="12.75" customHeight="1" x14ac:dyDescent="0.25">
      <c r="A972" s="219"/>
      <c r="B972" s="141"/>
      <c r="C972" s="141"/>
      <c r="D972" s="141"/>
      <c r="E972" s="447"/>
      <c r="F972" s="448"/>
      <c r="G972" s="448"/>
      <c r="H972" s="448"/>
      <c r="I972" s="257"/>
      <c r="J972" s="257"/>
      <c r="K972" s="257"/>
      <c r="L972" s="257"/>
      <c r="M972" s="257"/>
      <c r="N972" s="257"/>
      <c r="O972" s="257"/>
      <c r="P972" s="257"/>
      <c r="Q972" s="254"/>
      <c r="R972" s="254"/>
      <c r="S972" s="258"/>
      <c r="T972" s="223"/>
      <c r="U972" s="224"/>
      <c r="V972" s="224"/>
      <c r="W972" s="219"/>
    </row>
    <row r="973" spans="1:23" ht="12.75" customHeight="1" x14ac:dyDescent="0.25">
      <c r="A973" s="219"/>
      <c r="B973" s="141"/>
      <c r="C973" s="141"/>
      <c r="D973" s="141"/>
      <c r="E973" s="447"/>
      <c r="F973" s="448"/>
      <c r="G973" s="448"/>
      <c r="H973" s="448"/>
      <c r="I973" s="257"/>
      <c r="J973" s="257"/>
      <c r="K973" s="257"/>
      <c r="L973" s="257"/>
      <c r="M973" s="257"/>
      <c r="N973" s="257"/>
      <c r="O973" s="257"/>
      <c r="P973" s="257"/>
      <c r="Q973" s="254"/>
      <c r="R973" s="254"/>
      <c r="S973" s="258"/>
      <c r="T973" s="223"/>
      <c r="U973" s="224"/>
      <c r="V973" s="224"/>
      <c r="W973" s="219"/>
    </row>
    <row r="974" spans="1:23" ht="12.75" customHeight="1" x14ac:dyDescent="0.25">
      <c r="A974" s="219"/>
      <c r="B974" s="141"/>
      <c r="C974" s="141"/>
      <c r="D974" s="141"/>
      <c r="E974" s="447"/>
      <c r="F974" s="448"/>
      <c r="G974" s="448"/>
      <c r="H974" s="448"/>
      <c r="I974" s="257"/>
      <c r="J974" s="257"/>
      <c r="K974" s="257"/>
      <c r="L974" s="257"/>
      <c r="M974" s="257"/>
      <c r="N974" s="257"/>
      <c r="O974" s="257"/>
      <c r="P974" s="257"/>
      <c r="Q974" s="254"/>
      <c r="R974" s="254"/>
      <c r="S974" s="258"/>
      <c r="T974" s="223"/>
      <c r="U974" s="224"/>
      <c r="V974" s="224"/>
      <c r="W974" s="219"/>
    </row>
    <row r="975" spans="1:23" ht="12.75" customHeight="1" x14ac:dyDescent="0.25">
      <c r="A975" s="219"/>
      <c r="B975" s="141"/>
      <c r="C975" s="141"/>
      <c r="D975" s="141"/>
      <c r="E975" s="447"/>
      <c r="F975" s="448"/>
      <c r="G975" s="448"/>
      <c r="H975" s="448"/>
      <c r="I975" s="257"/>
      <c r="J975" s="257"/>
      <c r="K975" s="257"/>
      <c r="L975" s="257"/>
      <c r="M975" s="257"/>
      <c r="N975" s="257"/>
      <c r="O975" s="257"/>
      <c r="P975" s="257"/>
      <c r="Q975" s="254"/>
      <c r="R975" s="254"/>
      <c r="S975" s="258"/>
      <c r="T975" s="223"/>
      <c r="U975" s="224"/>
      <c r="V975" s="224"/>
      <c r="W975" s="219"/>
    </row>
    <row r="976" spans="1:23" ht="12.75" customHeight="1" x14ac:dyDescent="0.25">
      <c r="A976" s="219"/>
      <c r="B976" s="141"/>
      <c r="C976" s="141"/>
      <c r="D976" s="141"/>
      <c r="E976" s="447"/>
      <c r="F976" s="448"/>
      <c r="G976" s="448"/>
      <c r="H976" s="448"/>
      <c r="I976" s="257"/>
      <c r="J976" s="257"/>
      <c r="K976" s="257"/>
      <c r="L976" s="257"/>
      <c r="M976" s="257"/>
      <c r="N976" s="257"/>
      <c r="O976" s="257"/>
      <c r="P976" s="257"/>
      <c r="Q976" s="254"/>
      <c r="R976" s="254"/>
      <c r="S976" s="258"/>
      <c r="T976" s="223"/>
      <c r="U976" s="224"/>
      <c r="V976" s="224"/>
      <c r="W976" s="219"/>
    </row>
    <row r="977" spans="1:23" ht="12.75" customHeight="1" x14ac:dyDescent="0.25">
      <c r="A977" s="219"/>
      <c r="B977" s="141"/>
      <c r="C977" s="141"/>
      <c r="D977" s="141"/>
      <c r="E977" s="447"/>
      <c r="F977" s="448"/>
      <c r="G977" s="448"/>
      <c r="H977" s="448"/>
      <c r="I977" s="257"/>
      <c r="J977" s="257"/>
      <c r="K977" s="257"/>
      <c r="L977" s="257"/>
      <c r="M977" s="257"/>
      <c r="N977" s="257"/>
      <c r="O977" s="257"/>
      <c r="P977" s="257"/>
      <c r="Q977" s="254"/>
      <c r="R977" s="254"/>
      <c r="S977" s="258"/>
      <c r="T977" s="223"/>
      <c r="U977" s="224"/>
      <c r="V977" s="224"/>
      <c r="W977" s="219"/>
    </row>
    <row r="978" spans="1:23" ht="12.75" customHeight="1" x14ac:dyDescent="0.25">
      <c r="A978" s="219"/>
      <c r="B978" s="141"/>
      <c r="C978" s="141"/>
      <c r="D978" s="141"/>
      <c r="E978" s="447"/>
      <c r="F978" s="448"/>
      <c r="G978" s="448"/>
      <c r="H978" s="448"/>
      <c r="I978" s="257"/>
      <c r="J978" s="257"/>
      <c r="K978" s="257"/>
      <c r="L978" s="257"/>
      <c r="M978" s="257"/>
      <c r="N978" s="257"/>
      <c r="O978" s="257"/>
      <c r="P978" s="257"/>
      <c r="Q978" s="254"/>
      <c r="R978" s="254"/>
      <c r="S978" s="258"/>
      <c r="T978" s="223"/>
      <c r="U978" s="224"/>
      <c r="V978" s="224"/>
      <c r="W978" s="219"/>
    </row>
    <row r="979" spans="1:23" ht="12.75" customHeight="1" x14ac:dyDescent="0.25">
      <c r="A979" s="219"/>
      <c r="B979" s="141"/>
      <c r="C979" s="141"/>
      <c r="D979" s="141"/>
      <c r="E979" s="447"/>
      <c r="F979" s="448"/>
      <c r="G979" s="448"/>
      <c r="H979" s="448"/>
      <c r="I979" s="257"/>
      <c r="J979" s="257"/>
      <c r="K979" s="257"/>
      <c r="L979" s="257"/>
      <c r="M979" s="257"/>
      <c r="N979" s="257"/>
      <c r="O979" s="257"/>
      <c r="P979" s="257"/>
      <c r="Q979" s="254"/>
      <c r="R979" s="254"/>
      <c r="S979" s="258"/>
      <c r="T979" s="223"/>
      <c r="U979" s="224"/>
      <c r="V979" s="224"/>
      <c r="W979" s="219"/>
    </row>
    <row r="980" spans="1:23" ht="12.75" customHeight="1" x14ac:dyDescent="0.25">
      <c r="A980" s="219"/>
      <c r="B980" s="141"/>
      <c r="C980" s="141"/>
      <c r="D980" s="141"/>
      <c r="E980" s="447"/>
      <c r="F980" s="448"/>
      <c r="G980" s="448"/>
      <c r="H980" s="448"/>
      <c r="I980" s="257"/>
      <c r="J980" s="257"/>
      <c r="K980" s="257"/>
      <c r="L980" s="257"/>
      <c r="M980" s="257"/>
      <c r="N980" s="257"/>
      <c r="O980" s="257"/>
      <c r="P980" s="257"/>
      <c r="Q980" s="254"/>
      <c r="R980" s="254"/>
      <c r="S980" s="258"/>
      <c r="T980" s="223"/>
      <c r="U980" s="224"/>
      <c r="V980" s="224"/>
      <c r="W980" s="219"/>
    </row>
    <row r="981" spans="1:23" ht="12.75" customHeight="1" x14ac:dyDescent="0.25">
      <c r="A981" s="219"/>
      <c r="B981" s="141"/>
      <c r="C981" s="141"/>
      <c r="D981" s="141"/>
      <c r="E981" s="447"/>
      <c r="F981" s="448"/>
      <c r="G981" s="448"/>
      <c r="H981" s="448"/>
      <c r="I981" s="257"/>
      <c r="J981" s="257"/>
      <c r="K981" s="257"/>
      <c r="L981" s="257"/>
      <c r="M981" s="257"/>
      <c r="N981" s="257"/>
      <c r="O981" s="257"/>
      <c r="P981" s="257"/>
      <c r="Q981" s="254"/>
      <c r="R981" s="254"/>
      <c r="S981" s="258"/>
      <c r="T981" s="223"/>
      <c r="U981" s="224"/>
      <c r="V981" s="224"/>
      <c r="W981" s="219"/>
    </row>
    <row r="982" spans="1:23" ht="12.75" customHeight="1" x14ac:dyDescent="0.25">
      <c r="A982" s="219"/>
      <c r="B982" s="141"/>
      <c r="C982" s="141"/>
      <c r="D982" s="141"/>
      <c r="E982" s="447"/>
      <c r="F982" s="448"/>
      <c r="G982" s="448"/>
      <c r="H982" s="448"/>
      <c r="I982" s="257"/>
      <c r="J982" s="257"/>
      <c r="K982" s="257"/>
      <c r="L982" s="257"/>
      <c r="M982" s="257"/>
      <c r="N982" s="257"/>
      <c r="O982" s="257"/>
      <c r="P982" s="257"/>
      <c r="Q982" s="254"/>
      <c r="R982" s="254"/>
      <c r="S982" s="258"/>
      <c r="T982" s="223"/>
      <c r="U982" s="224"/>
      <c r="V982" s="224"/>
      <c r="W982" s="219"/>
    </row>
    <row r="983" spans="1:23" ht="12.75" customHeight="1" x14ac:dyDescent="0.25">
      <c r="A983" s="219"/>
      <c r="B983" s="141"/>
      <c r="C983" s="141"/>
      <c r="D983" s="141"/>
      <c r="E983" s="447"/>
      <c r="F983" s="448"/>
      <c r="G983" s="448"/>
      <c r="H983" s="448"/>
      <c r="I983" s="257"/>
      <c r="J983" s="257"/>
      <c r="K983" s="257"/>
      <c r="L983" s="257"/>
      <c r="M983" s="257"/>
      <c r="N983" s="257"/>
      <c r="O983" s="257"/>
      <c r="P983" s="257"/>
      <c r="Q983" s="254"/>
      <c r="R983" s="254"/>
      <c r="S983" s="258"/>
      <c r="T983" s="223"/>
      <c r="U983" s="224"/>
      <c r="V983" s="224"/>
      <c r="W983" s="219"/>
    </row>
    <row r="984" spans="1:23" ht="12.75" customHeight="1" x14ac:dyDescent="0.25">
      <c r="A984" s="219"/>
      <c r="B984" s="141"/>
      <c r="C984" s="141"/>
      <c r="D984" s="141"/>
      <c r="E984" s="447"/>
      <c r="F984" s="448"/>
      <c r="G984" s="448"/>
      <c r="H984" s="448"/>
      <c r="I984" s="257"/>
      <c r="J984" s="257"/>
      <c r="K984" s="257"/>
      <c r="L984" s="257"/>
      <c r="M984" s="257"/>
      <c r="N984" s="257"/>
      <c r="O984" s="257"/>
      <c r="P984" s="257"/>
      <c r="Q984" s="254"/>
      <c r="R984" s="254"/>
      <c r="S984" s="258"/>
      <c r="T984" s="223"/>
      <c r="U984" s="224"/>
      <c r="V984" s="224"/>
      <c r="W984" s="219"/>
    </row>
    <row r="985" spans="1:23" ht="12.75" customHeight="1" x14ac:dyDescent="0.25">
      <c r="A985" s="219"/>
      <c r="B985" s="141"/>
      <c r="C985" s="141"/>
      <c r="D985" s="141"/>
      <c r="E985" s="447"/>
      <c r="F985" s="448"/>
      <c r="G985" s="448"/>
      <c r="H985" s="448"/>
      <c r="I985" s="257"/>
      <c r="J985" s="257"/>
      <c r="K985" s="257"/>
      <c r="L985" s="257"/>
      <c r="M985" s="257"/>
      <c r="N985" s="257"/>
      <c r="O985" s="257"/>
      <c r="P985" s="257"/>
      <c r="Q985" s="254"/>
      <c r="R985" s="254"/>
      <c r="S985" s="258"/>
      <c r="T985" s="223"/>
      <c r="U985" s="224"/>
      <c r="V985" s="224"/>
      <c r="W985" s="219"/>
    </row>
    <row r="986" spans="1:23" ht="12.75" customHeight="1" x14ac:dyDescent="0.25">
      <c r="A986" s="219"/>
      <c r="B986" s="141"/>
      <c r="C986" s="141"/>
      <c r="D986" s="141"/>
      <c r="E986" s="447"/>
      <c r="F986" s="448"/>
      <c r="G986" s="448"/>
      <c r="H986" s="448"/>
      <c r="I986" s="257"/>
      <c r="J986" s="257"/>
      <c r="K986" s="257"/>
      <c r="L986" s="257"/>
      <c r="M986" s="257"/>
      <c r="N986" s="257"/>
      <c r="O986" s="257"/>
      <c r="P986" s="257"/>
      <c r="Q986" s="254"/>
      <c r="R986" s="254"/>
      <c r="S986" s="258"/>
      <c r="T986" s="223"/>
      <c r="U986" s="224"/>
      <c r="V986" s="224"/>
      <c r="W986" s="219"/>
    </row>
    <row r="987" spans="1:23" ht="12.75" customHeight="1" x14ac:dyDescent="0.25">
      <c r="A987" s="219"/>
      <c r="B987" s="141"/>
      <c r="C987" s="141"/>
      <c r="D987" s="141"/>
      <c r="E987" s="447"/>
      <c r="F987" s="448"/>
      <c r="G987" s="448"/>
      <c r="H987" s="448"/>
      <c r="I987" s="257"/>
      <c r="J987" s="257"/>
      <c r="K987" s="257"/>
      <c r="L987" s="257"/>
      <c r="M987" s="257"/>
      <c r="N987" s="257"/>
      <c r="O987" s="257"/>
      <c r="P987" s="257"/>
      <c r="Q987" s="254"/>
      <c r="R987" s="254"/>
      <c r="S987" s="258"/>
      <c r="T987" s="223"/>
      <c r="U987" s="224"/>
      <c r="V987" s="224"/>
      <c r="W987" s="219"/>
    </row>
    <row r="988" spans="1:23" ht="12.75" customHeight="1" x14ac:dyDescent="0.25">
      <c r="A988" s="219"/>
      <c r="B988" s="141"/>
      <c r="C988" s="141"/>
      <c r="D988" s="141"/>
      <c r="E988" s="447"/>
      <c r="F988" s="448"/>
      <c r="G988" s="448"/>
      <c r="H988" s="448"/>
      <c r="I988" s="257"/>
      <c r="J988" s="257"/>
      <c r="K988" s="257"/>
      <c r="L988" s="257"/>
      <c r="M988" s="257"/>
      <c r="N988" s="257"/>
      <c r="O988" s="257"/>
      <c r="P988" s="257"/>
      <c r="Q988" s="254"/>
      <c r="R988" s="254"/>
      <c r="S988" s="258"/>
      <c r="T988" s="223"/>
      <c r="U988" s="224"/>
      <c r="V988" s="224"/>
      <c r="W988" s="219"/>
    </row>
    <row r="989" spans="1:23" ht="12.75" customHeight="1" x14ac:dyDescent="0.25">
      <c r="A989" s="219"/>
      <c r="B989" s="141"/>
      <c r="C989" s="141"/>
      <c r="D989" s="141"/>
      <c r="E989" s="447"/>
      <c r="F989" s="448"/>
      <c r="G989" s="448"/>
      <c r="H989" s="448"/>
      <c r="I989" s="257"/>
      <c r="J989" s="257"/>
      <c r="K989" s="257"/>
      <c r="L989" s="257"/>
      <c r="M989" s="257"/>
      <c r="N989" s="257"/>
      <c r="O989" s="257"/>
      <c r="P989" s="257"/>
      <c r="Q989" s="254"/>
      <c r="R989" s="254"/>
      <c r="S989" s="258"/>
      <c r="T989" s="223"/>
      <c r="U989" s="224"/>
      <c r="V989" s="224"/>
      <c r="W989" s="219"/>
    </row>
    <row r="990" spans="1:23" ht="12.75" customHeight="1" x14ac:dyDescent="0.25">
      <c r="A990" s="219"/>
      <c r="B990" s="141"/>
      <c r="C990" s="141"/>
      <c r="D990" s="141"/>
      <c r="E990" s="447"/>
      <c r="F990" s="448"/>
      <c r="G990" s="448"/>
      <c r="H990" s="448"/>
      <c r="I990" s="257"/>
      <c r="J990" s="257"/>
      <c r="K990" s="257"/>
      <c r="L990" s="257"/>
      <c r="M990" s="257"/>
      <c r="N990" s="257"/>
      <c r="O990" s="257"/>
      <c r="P990" s="257"/>
      <c r="Q990" s="254"/>
      <c r="R990" s="254"/>
      <c r="S990" s="258"/>
      <c r="T990" s="223"/>
      <c r="U990" s="224"/>
      <c r="V990" s="224"/>
      <c r="W990" s="219"/>
    </row>
    <row r="991" spans="1:23" ht="12.75" customHeight="1" x14ac:dyDescent="0.25">
      <c r="A991" s="219"/>
      <c r="B991" s="141"/>
      <c r="C991" s="141"/>
      <c r="D991" s="141"/>
      <c r="E991" s="447"/>
      <c r="F991" s="448"/>
      <c r="G991" s="448"/>
      <c r="H991" s="448"/>
      <c r="I991" s="257"/>
      <c r="J991" s="257"/>
      <c r="K991" s="257"/>
      <c r="L991" s="257"/>
      <c r="M991" s="257"/>
      <c r="N991" s="257"/>
      <c r="O991" s="257"/>
      <c r="P991" s="257"/>
      <c r="Q991" s="254"/>
      <c r="R991" s="254"/>
      <c r="S991" s="258"/>
      <c r="T991" s="223"/>
      <c r="U991" s="224"/>
      <c r="V991" s="224"/>
      <c r="W991" s="219"/>
    </row>
    <row r="992" spans="1:23" ht="12.75" customHeight="1" x14ac:dyDescent="0.25">
      <c r="A992" s="219"/>
      <c r="B992" s="141"/>
      <c r="C992" s="141"/>
      <c r="D992" s="141"/>
      <c r="E992" s="447"/>
      <c r="F992" s="448"/>
      <c r="G992" s="448"/>
      <c r="H992" s="448"/>
      <c r="I992" s="257"/>
      <c r="J992" s="257"/>
      <c r="K992" s="257"/>
      <c r="L992" s="257"/>
      <c r="M992" s="257"/>
      <c r="N992" s="257"/>
      <c r="O992" s="257"/>
      <c r="P992" s="257"/>
      <c r="Q992" s="254"/>
      <c r="R992" s="254"/>
      <c r="S992" s="258"/>
      <c r="T992" s="223"/>
      <c r="U992" s="224"/>
      <c r="V992" s="224"/>
      <c r="W992" s="219"/>
    </row>
    <row r="993" spans="1:23" ht="12.75" customHeight="1" x14ac:dyDescent="0.25">
      <c r="A993" s="219"/>
      <c r="B993" s="141"/>
      <c r="C993" s="141"/>
      <c r="D993" s="141"/>
      <c r="E993" s="447"/>
      <c r="F993" s="448"/>
      <c r="G993" s="448"/>
      <c r="H993" s="448"/>
      <c r="I993" s="257"/>
      <c r="J993" s="257"/>
      <c r="K993" s="257"/>
      <c r="L993" s="257"/>
      <c r="M993" s="257"/>
      <c r="N993" s="257"/>
      <c r="O993" s="257"/>
      <c r="P993" s="257"/>
      <c r="Q993" s="254"/>
      <c r="R993" s="254"/>
      <c r="S993" s="258"/>
      <c r="T993" s="223"/>
      <c r="U993" s="224"/>
      <c r="V993" s="224"/>
      <c r="W993" s="219"/>
    </row>
    <row r="994" spans="1:23" ht="12.75" customHeight="1" x14ac:dyDescent="0.25">
      <c r="A994" s="219"/>
      <c r="B994" s="141"/>
      <c r="C994" s="141"/>
      <c r="D994" s="141"/>
      <c r="E994" s="447"/>
      <c r="F994" s="448"/>
      <c r="G994" s="448"/>
      <c r="H994" s="448"/>
      <c r="I994" s="257"/>
      <c r="J994" s="257"/>
      <c r="K994" s="257"/>
      <c r="L994" s="257"/>
      <c r="M994" s="257"/>
      <c r="N994" s="257"/>
      <c r="O994" s="257"/>
      <c r="P994" s="257"/>
      <c r="Q994" s="254"/>
      <c r="R994" s="254"/>
      <c r="S994" s="258"/>
      <c r="T994" s="223"/>
      <c r="U994" s="224"/>
      <c r="V994" s="224"/>
      <c r="W994" s="219"/>
    </row>
    <row r="995" spans="1:23" ht="12.75" customHeight="1" x14ac:dyDescent="0.25">
      <c r="A995" s="219"/>
      <c r="B995" s="141"/>
      <c r="C995" s="141"/>
      <c r="D995" s="141"/>
      <c r="E995" s="447"/>
      <c r="F995" s="448"/>
      <c r="G995" s="448"/>
      <c r="H995" s="448"/>
      <c r="I995" s="257"/>
      <c r="J995" s="257"/>
      <c r="K995" s="257"/>
      <c r="L995" s="257"/>
      <c r="M995" s="257"/>
      <c r="N995" s="257"/>
      <c r="O995" s="257"/>
      <c r="P995" s="257"/>
      <c r="Q995" s="254"/>
      <c r="R995" s="254"/>
      <c r="S995" s="258"/>
      <c r="T995" s="223"/>
      <c r="U995" s="224"/>
      <c r="V995" s="224"/>
      <c r="W995" s="219"/>
    </row>
    <row r="996" spans="1:23" ht="12.75" customHeight="1" x14ac:dyDescent="0.25">
      <c r="A996" s="219"/>
      <c r="B996" s="141"/>
      <c r="C996" s="141"/>
      <c r="D996" s="141"/>
      <c r="E996" s="447"/>
      <c r="F996" s="448"/>
      <c r="G996" s="448"/>
      <c r="H996" s="448"/>
      <c r="I996" s="257"/>
      <c r="J996" s="257"/>
      <c r="K996" s="257"/>
      <c r="L996" s="257"/>
      <c r="M996" s="257"/>
      <c r="N996" s="257"/>
      <c r="O996" s="257"/>
      <c r="P996" s="257"/>
      <c r="Q996" s="254"/>
      <c r="R996" s="254"/>
      <c r="S996" s="258"/>
      <c r="T996" s="223"/>
      <c r="U996" s="224"/>
      <c r="V996" s="224"/>
      <c r="W996" s="219"/>
    </row>
  </sheetData>
  <mergeCells count="30">
    <mergeCell ref="C167:D167"/>
    <mergeCell ref="C138:D138"/>
    <mergeCell ref="B143:D143"/>
    <mergeCell ref="C145:D145"/>
    <mergeCell ref="A149:A165"/>
    <mergeCell ref="C149:D149"/>
    <mergeCell ref="C159:D159"/>
    <mergeCell ref="A167:A177"/>
    <mergeCell ref="C55:D55"/>
    <mergeCell ref="C68:D68"/>
    <mergeCell ref="A78:A136"/>
    <mergeCell ref="B136:D136"/>
    <mergeCell ref="C94:D94"/>
    <mergeCell ref="C100:D100"/>
    <mergeCell ref="C179:D179"/>
    <mergeCell ref="A185:S185"/>
    <mergeCell ref="A189:S189"/>
    <mergeCell ref="A190:S190"/>
    <mergeCell ref="M5:N5"/>
    <mergeCell ref="M7:S9"/>
    <mergeCell ref="A11:R11"/>
    <mergeCell ref="C16:D16"/>
    <mergeCell ref="A17:A37"/>
    <mergeCell ref="C17:D17"/>
    <mergeCell ref="A41:A51"/>
    <mergeCell ref="C41:D41"/>
    <mergeCell ref="C48:D48"/>
    <mergeCell ref="A53:A76"/>
    <mergeCell ref="C53:D53"/>
    <mergeCell ref="C54:D54"/>
  </mergeCells>
  <printOptions horizontalCentered="1"/>
  <pageMargins left="0" right="0" top="0.55118110236220474" bottom="0.78740157480314965" header="0" footer="0"/>
  <pageSetup paperSize="9" scale="62" fitToHeight="5" orientation="landscape" r:id="rId1"/>
  <rowBreaks count="1" manualBreakCount="1">
    <brk id="135" max="1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6BAEB-1E72-4C6C-A235-798AF7496DAB}">
  <dimension ref="A1:I335"/>
  <sheetViews>
    <sheetView workbookViewId="0">
      <selection activeCell="I11" sqref="I11"/>
    </sheetView>
  </sheetViews>
  <sheetFormatPr defaultRowHeight="15" x14ac:dyDescent="0.25"/>
  <cols>
    <col min="1" max="1" width="19.85546875" customWidth="1"/>
    <col min="2" max="2" width="53.140625" customWidth="1"/>
    <col min="3" max="6" width="18.28515625" customWidth="1"/>
    <col min="7" max="7" width="9.140625" customWidth="1"/>
    <col min="8" max="9" width="11" bestFit="1" customWidth="1"/>
  </cols>
  <sheetData>
    <row r="1" spans="1:9" ht="14.1" customHeight="1" x14ac:dyDescent="0.25">
      <c r="A1" s="259" t="s">
        <v>64</v>
      </c>
      <c r="B1" s="260" t="s">
        <v>65</v>
      </c>
    </row>
    <row r="2" spans="1:9" ht="14.1" customHeight="1" x14ac:dyDescent="0.25">
      <c r="A2" s="259" t="s">
        <v>66</v>
      </c>
      <c r="B2" s="260" t="s">
        <v>67</v>
      </c>
    </row>
    <row r="3" spans="1:9" ht="14.1" customHeight="1" x14ac:dyDescent="0.25"/>
    <row r="4" spans="1:9" ht="14.1" customHeight="1" x14ac:dyDescent="0.25">
      <c r="A4" s="525" t="s">
        <v>68</v>
      </c>
      <c r="B4" s="525"/>
      <c r="C4" s="525"/>
      <c r="D4" s="525"/>
      <c r="E4" s="525"/>
      <c r="F4" s="525"/>
    </row>
    <row r="5" spans="1:9" ht="14.1" customHeight="1" x14ac:dyDescent="0.25">
      <c r="A5" s="526" t="s">
        <v>991</v>
      </c>
      <c r="B5" s="526"/>
      <c r="C5" s="526"/>
      <c r="D5" s="526"/>
      <c r="E5" s="526"/>
      <c r="F5" s="526"/>
    </row>
    <row r="6" spans="1:9" ht="14.1" customHeight="1" x14ac:dyDescent="0.25">
      <c r="A6" s="526" t="s">
        <v>69</v>
      </c>
      <c r="B6" s="526"/>
      <c r="C6" s="526"/>
      <c r="D6" s="526"/>
      <c r="E6" s="526"/>
      <c r="F6" s="526"/>
    </row>
    <row r="7" spans="1:9" ht="14.1" customHeight="1" x14ac:dyDescent="0.25"/>
    <row r="8" spans="1:9" ht="14.1" customHeight="1" x14ac:dyDescent="0.25"/>
    <row r="9" spans="1:9" ht="14.1" customHeight="1" x14ac:dyDescent="0.25">
      <c r="A9" s="261" t="s">
        <v>70</v>
      </c>
      <c r="B9" s="261" t="s">
        <v>71</v>
      </c>
      <c r="C9" s="261" t="s">
        <v>72</v>
      </c>
      <c r="D9" s="261" t="s">
        <v>73</v>
      </c>
      <c r="E9" s="261" t="s">
        <v>74</v>
      </c>
      <c r="F9" s="261" t="s">
        <v>75</v>
      </c>
      <c r="G9" s="261"/>
      <c r="H9" s="261"/>
    </row>
    <row r="10" spans="1:9" ht="12" customHeight="1" x14ac:dyDescent="0.25">
      <c r="A10" s="262" t="s">
        <v>76</v>
      </c>
      <c r="B10" s="263" t="s">
        <v>77</v>
      </c>
      <c r="C10" s="264">
        <v>39097529.420000002</v>
      </c>
      <c r="D10" s="264">
        <v>15739712.460000001</v>
      </c>
      <c r="E10" s="264">
        <v>18285311.280000001</v>
      </c>
      <c r="F10" s="264">
        <v>36551930.600000001</v>
      </c>
      <c r="G10" s="264"/>
      <c r="H10" s="263"/>
      <c r="I10" s="263"/>
    </row>
    <row r="11" spans="1:9" ht="12" customHeight="1" x14ac:dyDescent="0.25">
      <c r="A11" s="262" t="s">
        <v>78</v>
      </c>
      <c r="B11" s="263" t="s">
        <v>79</v>
      </c>
      <c r="C11" s="264">
        <v>18865325.02</v>
      </c>
      <c r="D11" s="264">
        <v>15494336.210000001</v>
      </c>
      <c r="E11" s="264">
        <v>17664835.870000001</v>
      </c>
      <c r="F11" s="264">
        <v>16694825.359999999</v>
      </c>
      <c r="G11" s="264"/>
      <c r="H11" s="267">
        <f>C11-F11</f>
        <v>2170499.66</v>
      </c>
      <c r="I11" s="264">
        <f>+H11-H12+H50</f>
        <v>143653.43000000014</v>
      </c>
    </row>
    <row r="12" spans="1:9" ht="12" customHeight="1" x14ac:dyDescent="0.25">
      <c r="A12" s="262" t="s">
        <v>80</v>
      </c>
      <c r="B12" s="263" t="s">
        <v>81</v>
      </c>
      <c r="C12" s="264">
        <v>18530866.16</v>
      </c>
      <c r="D12" s="264">
        <v>14901557.84</v>
      </c>
      <c r="E12" s="264">
        <v>16892177.09</v>
      </c>
      <c r="F12" s="264">
        <v>16540246.91</v>
      </c>
      <c r="G12" s="264"/>
      <c r="H12" s="267">
        <f>C12-F12</f>
        <v>1990619.25</v>
      </c>
      <c r="I12" s="263"/>
    </row>
    <row r="13" spans="1:9" ht="12" customHeight="1" x14ac:dyDescent="0.25">
      <c r="A13" s="262" t="s">
        <v>82</v>
      </c>
      <c r="B13" s="263" t="s">
        <v>81</v>
      </c>
      <c r="C13" s="264">
        <v>18530866.16</v>
      </c>
      <c r="D13" s="264">
        <v>14901557.84</v>
      </c>
      <c r="E13" s="264">
        <v>16892177.09</v>
      </c>
      <c r="F13" s="264">
        <v>16540246.91</v>
      </c>
      <c r="G13" s="264"/>
      <c r="H13" s="267">
        <f t="shared" ref="H13" si="0">C13-F13</f>
        <v>1990619.25</v>
      </c>
      <c r="I13" s="263"/>
    </row>
    <row r="14" spans="1:9" ht="12" customHeight="1" x14ac:dyDescent="0.25">
      <c r="A14" s="262" t="s">
        <v>83</v>
      </c>
      <c r="B14" s="263" t="s">
        <v>84</v>
      </c>
      <c r="C14" s="264">
        <v>25500</v>
      </c>
      <c r="D14" s="264">
        <v>11198.56</v>
      </c>
      <c r="E14" s="264">
        <v>10567.54</v>
      </c>
      <c r="F14" s="264">
        <v>26131.02</v>
      </c>
      <c r="G14" s="264"/>
      <c r="H14" s="263"/>
      <c r="I14" s="263"/>
    </row>
    <row r="15" spans="1:9" ht="12" customHeight="1" x14ac:dyDescent="0.25">
      <c r="A15" s="265" t="s">
        <v>87</v>
      </c>
      <c r="B15" s="260" t="s">
        <v>88</v>
      </c>
      <c r="C15" s="266">
        <v>0</v>
      </c>
      <c r="D15" s="266">
        <v>3000</v>
      </c>
      <c r="E15" s="266">
        <v>3000</v>
      </c>
      <c r="F15" s="266">
        <v>0</v>
      </c>
      <c r="G15" s="266"/>
      <c r="H15" s="260"/>
      <c r="I15" s="260"/>
    </row>
    <row r="16" spans="1:9" ht="12" customHeight="1" x14ac:dyDescent="0.25">
      <c r="A16" s="265" t="s">
        <v>89</v>
      </c>
      <c r="B16" s="260" t="s">
        <v>90</v>
      </c>
      <c r="C16" s="266">
        <v>2000</v>
      </c>
      <c r="D16" s="266">
        <v>3000</v>
      </c>
      <c r="E16" s="266">
        <v>2000</v>
      </c>
      <c r="F16" s="266">
        <v>3000</v>
      </c>
      <c r="G16" s="266"/>
      <c r="H16" s="260"/>
      <c r="I16" s="260"/>
    </row>
    <row r="17" spans="1:9" ht="12" customHeight="1" x14ac:dyDescent="0.25">
      <c r="A17" s="265" t="s">
        <v>91</v>
      </c>
      <c r="B17" s="260" t="s">
        <v>92</v>
      </c>
      <c r="C17" s="266">
        <v>3000</v>
      </c>
      <c r="D17" s="266">
        <v>815.51</v>
      </c>
      <c r="E17" s="266">
        <v>2184.4899999999998</v>
      </c>
      <c r="F17" s="266">
        <v>1631.02</v>
      </c>
      <c r="G17" s="266"/>
      <c r="H17" s="260"/>
      <c r="I17" s="260"/>
    </row>
    <row r="18" spans="1:9" ht="12" customHeight="1" x14ac:dyDescent="0.25">
      <c r="A18" s="265" t="s">
        <v>93</v>
      </c>
      <c r="B18" s="260" t="s">
        <v>94</v>
      </c>
      <c r="C18" s="266">
        <v>3000</v>
      </c>
      <c r="D18" s="266">
        <v>1383.05</v>
      </c>
      <c r="E18" s="266">
        <v>1383.05</v>
      </c>
      <c r="F18" s="266">
        <v>3000</v>
      </c>
      <c r="G18" s="266"/>
      <c r="H18" s="260"/>
      <c r="I18" s="260"/>
    </row>
    <row r="19" spans="1:9" ht="12" customHeight="1" x14ac:dyDescent="0.25">
      <c r="A19" s="265" t="s">
        <v>95</v>
      </c>
      <c r="B19" s="260" t="s">
        <v>96</v>
      </c>
      <c r="C19" s="266">
        <v>3000</v>
      </c>
      <c r="D19" s="266">
        <v>0</v>
      </c>
      <c r="E19" s="266">
        <v>0</v>
      </c>
      <c r="F19" s="266">
        <v>3000</v>
      </c>
      <c r="G19" s="266"/>
      <c r="H19" s="260"/>
      <c r="I19" s="260"/>
    </row>
    <row r="20" spans="1:9" ht="12" customHeight="1" x14ac:dyDescent="0.25">
      <c r="A20" s="265" t="s">
        <v>97</v>
      </c>
      <c r="B20" s="260" t="s">
        <v>98</v>
      </c>
      <c r="C20" s="266">
        <v>3000</v>
      </c>
      <c r="D20" s="266">
        <v>0</v>
      </c>
      <c r="E20" s="266">
        <v>0</v>
      </c>
      <c r="F20" s="266">
        <v>3000</v>
      </c>
      <c r="G20" s="266"/>
      <c r="H20" s="260"/>
      <c r="I20" s="260"/>
    </row>
    <row r="21" spans="1:9" ht="12" customHeight="1" x14ac:dyDescent="0.25">
      <c r="A21" s="265" t="s">
        <v>99</v>
      </c>
      <c r="B21" s="260" t="s">
        <v>100</v>
      </c>
      <c r="C21" s="266">
        <v>500</v>
      </c>
      <c r="D21" s="266">
        <v>0</v>
      </c>
      <c r="E21" s="266">
        <v>0</v>
      </c>
      <c r="F21" s="266">
        <v>500</v>
      </c>
      <c r="G21" s="266"/>
      <c r="H21" s="260"/>
      <c r="I21" s="260"/>
    </row>
    <row r="22" spans="1:9" ht="12" customHeight="1" x14ac:dyDescent="0.25">
      <c r="A22" s="265" t="s">
        <v>101</v>
      </c>
      <c r="B22" s="260" t="s">
        <v>102</v>
      </c>
      <c r="C22" s="266">
        <v>3000</v>
      </c>
      <c r="D22" s="266">
        <v>0</v>
      </c>
      <c r="E22" s="266">
        <v>0</v>
      </c>
      <c r="F22" s="266">
        <v>3000</v>
      </c>
      <c r="G22" s="266"/>
      <c r="H22" s="260"/>
      <c r="I22" s="260"/>
    </row>
    <row r="23" spans="1:9" ht="12" customHeight="1" x14ac:dyDescent="0.25">
      <c r="A23" s="265" t="s">
        <v>103</v>
      </c>
      <c r="B23" s="260" t="s">
        <v>104</v>
      </c>
      <c r="C23" s="266">
        <v>3000</v>
      </c>
      <c r="D23" s="266">
        <v>0</v>
      </c>
      <c r="E23" s="266">
        <v>0</v>
      </c>
      <c r="F23" s="266">
        <v>3000</v>
      </c>
      <c r="G23" s="266"/>
      <c r="H23" s="260"/>
      <c r="I23" s="260"/>
    </row>
    <row r="24" spans="1:9" ht="12" customHeight="1" x14ac:dyDescent="0.25">
      <c r="A24" s="265" t="s">
        <v>105</v>
      </c>
      <c r="B24" s="260" t="s">
        <v>106</v>
      </c>
      <c r="C24" s="266">
        <v>2000</v>
      </c>
      <c r="D24" s="266">
        <v>3000</v>
      </c>
      <c r="E24" s="266">
        <v>2000</v>
      </c>
      <c r="F24" s="266">
        <v>3000</v>
      </c>
      <c r="G24" s="266"/>
      <c r="H24" s="260"/>
      <c r="I24" s="260"/>
    </row>
    <row r="25" spans="1:9" ht="12" customHeight="1" x14ac:dyDescent="0.25">
      <c r="A25" s="265" t="s">
        <v>627</v>
      </c>
      <c r="B25" s="260" t="s">
        <v>628</v>
      </c>
      <c r="C25" s="266">
        <v>3000</v>
      </c>
      <c r="D25" s="266">
        <v>0</v>
      </c>
      <c r="E25" s="266">
        <v>0</v>
      </c>
      <c r="F25" s="266">
        <v>3000</v>
      </c>
      <c r="G25" s="266"/>
      <c r="H25" s="260"/>
      <c r="I25" s="260"/>
    </row>
    <row r="26" spans="1:9" ht="12" customHeight="1" x14ac:dyDescent="0.25">
      <c r="A26" s="262" t="s">
        <v>109</v>
      </c>
      <c r="B26" s="263" t="s">
        <v>110</v>
      </c>
      <c r="C26" s="264">
        <v>0</v>
      </c>
      <c r="D26" s="264">
        <v>10664107.35</v>
      </c>
      <c r="E26" s="264">
        <v>10664107.35</v>
      </c>
      <c r="F26" s="264">
        <v>0</v>
      </c>
      <c r="G26" s="264"/>
      <c r="H26" s="263"/>
      <c r="I26" s="263"/>
    </row>
    <row r="27" spans="1:9" ht="12" customHeight="1" x14ac:dyDescent="0.25">
      <c r="A27" s="265" t="s">
        <v>111</v>
      </c>
      <c r="B27" s="260" t="s">
        <v>112</v>
      </c>
      <c r="C27" s="266">
        <v>0</v>
      </c>
      <c r="D27" s="266">
        <v>10622767.02</v>
      </c>
      <c r="E27" s="266">
        <v>10622767.02</v>
      </c>
      <c r="F27" s="266">
        <v>0</v>
      </c>
      <c r="G27" s="266"/>
      <c r="H27" s="260"/>
      <c r="I27" s="260"/>
    </row>
    <row r="28" spans="1:9" ht="12" customHeight="1" x14ac:dyDescent="0.25">
      <c r="A28" s="265" t="s">
        <v>937</v>
      </c>
      <c r="B28" s="260" t="s">
        <v>938</v>
      </c>
      <c r="C28" s="266">
        <v>0</v>
      </c>
      <c r="D28" s="266">
        <v>75.400000000000006</v>
      </c>
      <c r="E28" s="266">
        <v>75.400000000000006</v>
      </c>
      <c r="F28" s="266">
        <v>0</v>
      </c>
      <c r="G28" s="266"/>
      <c r="H28" s="260"/>
      <c r="I28" s="260"/>
    </row>
    <row r="29" spans="1:9" ht="12" customHeight="1" x14ac:dyDescent="0.25">
      <c r="A29" s="265" t="s">
        <v>113</v>
      </c>
      <c r="B29" s="260" t="s">
        <v>114</v>
      </c>
      <c r="C29" s="266">
        <v>0</v>
      </c>
      <c r="D29" s="266">
        <v>41264.93</v>
      </c>
      <c r="E29" s="266">
        <v>41264.93</v>
      </c>
      <c r="F29" s="266">
        <v>0</v>
      </c>
      <c r="G29" s="266"/>
      <c r="H29" s="260"/>
      <c r="I29" s="260"/>
    </row>
    <row r="30" spans="1:9" ht="12" customHeight="1" x14ac:dyDescent="0.25">
      <c r="A30" s="262" t="s">
        <v>115</v>
      </c>
      <c r="B30" s="263" t="s">
        <v>116</v>
      </c>
      <c r="C30" s="264">
        <v>18505366.16</v>
      </c>
      <c r="D30" s="264">
        <v>4226251.93</v>
      </c>
      <c r="E30" s="264">
        <v>6217502.2000000002</v>
      </c>
      <c r="F30" s="264">
        <v>16514115.890000001</v>
      </c>
      <c r="G30" s="264"/>
      <c r="H30" s="263"/>
      <c r="I30" s="263"/>
    </row>
    <row r="31" spans="1:9" ht="12" customHeight="1" x14ac:dyDescent="0.25">
      <c r="A31" s="265" t="s">
        <v>117</v>
      </c>
      <c r="B31" s="260" t="s">
        <v>118</v>
      </c>
      <c r="C31" s="266">
        <v>10808735.67</v>
      </c>
      <c r="D31" s="266">
        <v>4101842.78</v>
      </c>
      <c r="E31" s="266">
        <v>6217351.4000000004</v>
      </c>
      <c r="F31" s="266">
        <v>8693227.0500000007</v>
      </c>
      <c r="G31" s="266"/>
      <c r="H31" s="260"/>
      <c r="I31" s="260"/>
    </row>
    <row r="32" spans="1:9" ht="12" customHeight="1" x14ac:dyDescent="0.25">
      <c r="A32" s="265" t="s">
        <v>119</v>
      </c>
      <c r="B32" s="260" t="s">
        <v>120</v>
      </c>
      <c r="C32" s="266">
        <v>4050023.03</v>
      </c>
      <c r="D32" s="266">
        <v>43723.82</v>
      </c>
      <c r="E32" s="266">
        <v>75.400000000000006</v>
      </c>
      <c r="F32" s="266">
        <v>4093671.45</v>
      </c>
      <c r="G32" s="266"/>
      <c r="H32" s="260"/>
      <c r="I32" s="260"/>
    </row>
    <row r="33" spans="1:9" ht="12" customHeight="1" x14ac:dyDescent="0.25">
      <c r="A33" s="265" t="s">
        <v>121</v>
      </c>
      <c r="B33" s="260" t="s">
        <v>122</v>
      </c>
      <c r="C33" s="266">
        <v>3646607.46</v>
      </c>
      <c r="D33" s="266">
        <v>80685.33</v>
      </c>
      <c r="E33" s="266">
        <v>75.400000000000006</v>
      </c>
      <c r="F33" s="266">
        <v>3727217.39</v>
      </c>
      <c r="G33" s="266"/>
      <c r="H33" s="260"/>
      <c r="I33" s="260"/>
    </row>
    <row r="34" spans="1:9" ht="12" customHeight="1" x14ac:dyDescent="0.25">
      <c r="A34" s="262" t="s">
        <v>123</v>
      </c>
      <c r="B34" s="263" t="s">
        <v>124</v>
      </c>
      <c r="C34" s="264">
        <v>-16559.66</v>
      </c>
      <c r="D34" s="264">
        <v>2104.87</v>
      </c>
      <c r="E34" s="264">
        <v>746.33</v>
      </c>
      <c r="F34" s="264">
        <v>-15201.12</v>
      </c>
      <c r="G34" s="264"/>
      <c r="H34" s="263"/>
      <c r="I34" s="263"/>
    </row>
    <row r="35" spans="1:9" ht="12" customHeight="1" x14ac:dyDescent="0.25">
      <c r="A35" s="262" t="s">
        <v>125</v>
      </c>
      <c r="B35" s="263" t="s">
        <v>124</v>
      </c>
      <c r="C35" s="264">
        <v>-16559.66</v>
      </c>
      <c r="D35" s="264">
        <v>2104.87</v>
      </c>
      <c r="E35" s="264">
        <v>746.33</v>
      </c>
      <c r="F35" s="264">
        <v>-15201.12</v>
      </c>
      <c r="G35" s="264"/>
      <c r="H35" s="263"/>
      <c r="I35" s="263"/>
    </row>
    <row r="36" spans="1:9" ht="12" customHeight="1" x14ac:dyDescent="0.25">
      <c r="A36" s="262" t="s">
        <v>126</v>
      </c>
      <c r="B36" s="263" t="s">
        <v>124</v>
      </c>
      <c r="C36" s="264">
        <v>-16559.66</v>
      </c>
      <c r="D36" s="264">
        <v>2104.87</v>
      </c>
      <c r="E36" s="264">
        <v>746.33</v>
      </c>
      <c r="F36" s="264">
        <v>-15201.12</v>
      </c>
      <c r="G36" s="264"/>
      <c r="H36" s="263"/>
      <c r="I36" s="263"/>
    </row>
    <row r="37" spans="1:9" ht="12" customHeight="1" x14ac:dyDescent="0.25">
      <c r="A37" s="265" t="s">
        <v>127</v>
      </c>
      <c r="B37" s="260" t="s">
        <v>128</v>
      </c>
      <c r="C37" s="266">
        <v>-16559.66</v>
      </c>
      <c r="D37" s="266">
        <v>2104.87</v>
      </c>
      <c r="E37" s="266">
        <v>746.33</v>
      </c>
      <c r="F37" s="266">
        <v>-15201.12</v>
      </c>
      <c r="G37" s="266"/>
      <c r="H37" s="260"/>
      <c r="I37" s="260"/>
    </row>
    <row r="38" spans="1:9" ht="12" customHeight="1" x14ac:dyDescent="0.25">
      <c r="A38" s="262" t="s">
        <v>129</v>
      </c>
      <c r="B38" s="263" t="s">
        <v>130</v>
      </c>
      <c r="C38" s="264">
        <v>308110.58</v>
      </c>
      <c r="D38" s="264">
        <v>590673.5</v>
      </c>
      <c r="E38" s="264">
        <v>767622.27</v>
      </c>
      <c r="F38" s="264">
        <v>131161.81</v>
      </c>
      <c r="G38" s="264"/>
      <c r="H38" s="263"/>
      <c r="I38" s="263"/>
    </row>
    <row r="39" spans="1:9" ht="12" customHeight="1" x14ac:dyDescent="0.25">
      <c r="A39" s="262" t="s">
        <v>131</v>
      </c>
      <c r="B39" s="263" t="s">
        <v>130</v>
      </c>
      <c r="C39" s="264">
        <v>308110.58</v>
      </c>
      <c r="D39" s="264">
        <v>590673.5</v>
      </c>
      <c r="E39" s="264">
        <v>767622.27</v>
      </c>
      <c r="F39" s="264">
        <v>131161.81</v>
      </c>
      <c r="G39" s="264"/>
      <c r="H39" s="263"/>
      <c r="I39" s="263"/>
    </row>
    <row r="40" spans="1:9" ht="12" customHeight="1" x14ac:dyDescent="0.25">
      <c r="A40" s="262" t="s">
        <v>132</v>
      </c>
      <c r="B40" s="263" t="s">
        <v>130</v>
      </c>
      <c r="C40" s="264">
        <v>308110.58</v>
      </c>
      <c r="D40" s="264">
        <v>590673.5</v>
      </c>
      <c r="E40" s="264">
        <v>767622.27</v>
      </c>
      <c r="F40" s="264">
        <v>131161.81</v>
      </c>
      <c r="G40" s="264"/>
      <c r="H40" s="263"/>
      <c r="I40" s="263"/>
    </row>
    <row r="41" spans="1:9" ht="12" customHeight="1" x14ac:dyDescent="0.25">
      <c r="A41" s="265" t="s">
        <v>133</v>
      </c>
      <c r="B41" s="260" t="s">
        <v>134</v>
      </c>
      <c r="C41" s="266">
        <v>208115.54</v>
      </c>
      <c r="D41" s="266">
        <v>431348.52</v>
      </c>
      <c r="E41" s="266">
        <v>567806.86</v>
      </c>
      <c r="F41" s="266">
        <v>71657.2</v>
      </c>
      <c r="G41" s="266"/>
      <c r="H41" s="260"/>
      <c r="I41" s="260"/>
    </row>
    <row r="42" spans="1:9" ht="12" customHeight="1" x14ac:dyDescent="0.25">
      <c r="A42" s="265" t="s">
        <v>137</v>
      </c>
      <c r="B42" s="260" t="s">
        <v>138</v>
      </c>
      <c r="C42" s="266">
        <v>25315.51</v>
      </c>
      <c r="D42" s="266">
        <v>13462.38</v>
      </c>
      <c r="E42" s="266">
        <v>25849.89</v>
      </c>
      <c r="F42" s="266">
        <v>12928</v>
      </c>
      <c r="G42" s="266"/>
      <c r="H42" s="260"/>
      <c r="I42" s="260"/>
    </row>
    <row r="43" spans="1:9" ht="12" customHeight="1" x14ac:dyDescent="0.25">
      <c r="A43" s="265" t="s">
        <v>139</v>
      </c>
      <c r="B43" s="260" t="s">
        <v>140</v>
      </c>
      <c r="C43" s="266">
        <v>64125.17</v>
      </c>
      <c r="D43" s="266">
        <v>136460.89000000001</v>
      </c>
      <c r="E43" s="266">
        <v>173965.52</v>
      </c>
      <c r="F43" s="266">
        <v>26620.54</v>
      </c>
      <c r="G43" s="266"/>
      <c r="H43" s="260"/>
      <c r="I43" s="260"/>
    </row>
    <row r="44" spans="1:9" ht="12" customHeight="1" x14ac:dyDescent="0.25">
      <c r="A44" s="265" t="s">
        <v>141</v>
      </c>
      <c r="B44" s="260" t="s">
        <v>142</v>
      </c>
      <c r="C44" s="266">
        <v>10554.36</v>
      </c>
      <c r="D44" s="266">
        <v>9401.7099999999991</v>
      </c>
      <c r="E44" s="266">
        <v>0</v>
      </c>
      <c r="F44" s="266">
        <v>19956.07</v>
      </c>
      <c r="G44" s="266"/>
      <c r="H44" s="260"/>
      <c r="I44" s="260"/>
    </row>
    <row r="45" spans="1:9" ht="12" customHeight="1" x14ac:dyDescent="0.25">
      <c r="A45" s="262" t="s">
        <v>143</v>
      </c>
      <c r="B45" s="263" t="s">
        <v>144</v>
      </c>
      <c r="C45" s="264">
        <v>42907.94</v>
      </c>
      <c r="D45" s="264">
        <v>0</v>
      </c>
      <c r="E45" s="264">
        <v>4290.18</v>
      </c>
      <c r="F45" s="264">
        <v>38617.760000000002</v>
      </c>
      <c r="G45" s="264"/>
      <c r="H45" s="263"/>
      <c r="I45" s="263"/>
    </row>
    <row r="46" spans="1:9" ht="12" customHeight="1" x14ac:dyDescent="0.25">
      <c r="A46" s="262" t="s">
        <v>145</v>
      </c>
      <c r="B46" s="263" t="s">
        <v>144</v>
      </c>
      <c r="C46" s="264">
        <v>42907.94</v>
      </c>
      <c r="D46" s="264">
        <v>0</v>
      </c>
      <c r="E46" s="264">
        <v>4290.18</v>
      </c>
      <c r="F46" s="264">
        <v>38617.760000000002</v>
      </c>
      <c r="G46" s="264"/>
      <c r="H46" s="263"/>
      <c r="I46" s="263"/>
    </row>
    <row r="47" spans="1:9" ht="12" customHeight="1" x14ac:dyDescent="0.25">
      <c r="A47" s="262" t="s">
        <v>146</v>
      </c>
      <c r="B47" s="263" t="s">
        <v>144</v>
      </c>
      <c r="C47" s="264">
        <v>42907.94</v>
      </c>
      <c r="D47" s="264">
        <v>0</v>
      </c>
      <c r="E47" s="264">
        <v>4290.18</v>
      </c>
      <c r="F47" s="264">
        <v>38617.760000000002</v>
      </c>
      <c r="G47" s="264"/>
      <c r="H47" s="263"/>
      <c r="I47" s="263"/>
    </row>
    <row r="48" spans="1:9" ht="12" customHeight="1" x14ac:dyDescent="0.25">
      <c r="A48" s="265" t="s">
        <v>147</v>
      </c>
      <c r="B48" s="260" t="s">
        <v>148</v>
      </c>
      <c r="C48" s="266">
        <v>42907.94</v>
      </c>
      <c r="D48" s="266">
        <v>0</v>
      </c>
      <c r="E48" s="266">
        <v>4290.18</v>
      </c>
      <c r="F48" s="266">
        <v>38617.760000000002</v>
      </c>
      <c r="G48" s="266"/>
      <c r="H48" s="260"/>
      <c r="I48" s="260"/>
    </row>
    <row r="49" spans="1:9" ht="12" customHeight="1" x14ac:dyDescent="0.25">
      <c r="A49" s="262" t="s">
        <v>149</v>
      </c>
      <c r="B49" s="263" t="s">
        <v>150</v>
      </c>
      <c r="C49" s="264">
        <v>20232204.399999999</v>
      </c>
      <c r="D49" s="264">
        <v>136372.6</v>
      </c>
      <c r="E49" s="264">
        <v>511471.76</v>
      </c>
      <c r="F49" s="264">
        <v>19857105.239999998</v>
      </c>
      <c r="G49" s="264"/>
      <c r="H49" s="263"/>
      <c r="I49" s="263"/>
    </row>
    <row r="50" spans="1:9" ht="12" customHeight="1" x14ac:dyDescent="0.25">
      <c r="A50" s="262" t="s">
        <v>151</v>
      </c>
      <c r="B50" s="263" t="s">
        <v>152</v>
      </c>
      <c r="C50" s="264">
        <v>14733.46</v>
      </c>
      <c r="D50" s="264">
        <v>36226.980000000003</v>
      </c>
      <c r="E50" s="264">
        <v>0</v>
      </c>
      <c r="F50" s="264">
        <v>50960.44</v>
      </c>
      <c r="G50" s="264"/>
      <c r="H50" s="267">
        <f>C50-F50</f>
        <v>-36226.980000000003</v>
      </c>
      <c r="I50" s="263"/>
    </row>
    <row r="51" spans="1:9" ht="12" customHeight="1" x14ac:dyDescent="0.25">
      <c r="A51" s="262" t="s">
        <v>153</v>
      </c>
      <c r="B51" s="263" t="s">
        <v>154</v>
      </c>
      <c r="C51" s="264">
        <v>14733.46</v>
      </c>
      <c r="D51" s="264">
        <v>36226.980000000003</v>
      </c>
      <c r="E51" s="264">
        <v>0</v>
      </c>
      <c r="F51" s="264">
        <v>50960.44</v>
      </c>
      <c r="G51" s="264"/>
      <c r="H51" s="263"/>
      <c r="I51" s="263"/>
    </row>
    <row r="52" spans="1:9" ht="12" customHeight="1" x14ac:dyDescent="0.25">
      <c r="A52" s="262" t="s">
        <v>155</v>
      </c>
      <c r="B52" s="263" t="s">
        <v>156</v>
      </c>
      <c r="C52" s="264">
        <v>14733.46</v>
      </c>
      <c r="D52" s="264">
        <v>36226.980000000003</v>
      </c>
      <c r="E52" s="264">
        <v>0</v>
      </c>
      <c r="F52" s="264">
        <v>50960.44</v>
      </c>
      <c r="G52" s="264"/>
      <c r="H52" s="263"/>
      <c r="I52" s="263"/>
    </row>
    <row r="53" spans="1:9" ht="12" customHeight="1" x14ac:dyDescent="0.25">
      <c r="A53" s="265" t="s">
        <v>157</v>
      </c>
      <c r="B53" s="260" t="s">
        <v>158</v>
      </c>
      <c r="C53" s="266">
        <v>14733.46</v>
      </c>
      <c r="D53" s="266">
        <v>36226.980000000003</v>
      </c>
      <c r="E53" s="266">
        <v>0</v>
      </c>
      <c r="F53" s="266">
        <v>50960.44</v>
      </c>
      <c r="G53" s="266"/>
      <c r="H53" s="260"/>
      <c r="I53" s="260"/>
    </row>
    <row r="54" spans="1:9" ht="12" customHeight="1" x14ac:dyDescent="0.25">
      <c r="A54" s="262" t="s">
        <v>159</v>
      </c>
      <c r="B54" s="263" t="s">
        <v>160</v>
      </c>
      <c r="C54" s="264">
        <v>20062773.66</v>
      </c>
      <c r="D54" s="264">
        <v>100145.62</v>
      </c>
      <c r="E54" s="264">
        <v>500861.75</v>
      </c>
      <c r="F54" s="264">
        <v>19662057.530000001</v>
      </c>
      <c r="G54" s="264"/>
      <c r="H54" s="263"/>
      <c r="I54" s="263"/>
    </row>
    <row r="55" spans="1:9" ht="12" customHeight="1" x14ac:dyDescent="0.25">
      <c r="A55" s="262" t="s">
        <v>161</v>
      </c>
      <c r="B55" s="263" t="s">
        <v>160</v>
      </c>
      <c r="C55" s="264">
        <v>18956568.600000001</v>
      </c>
      <c r="D55" s="264">
        <v>100145.62</v>
      </c>
      <c r="E55" s="264">
        <v>404542.92</v>
      </c>
      <c r="F55" s="264">
        <v>18652171.300000001</v>
      </c>
      <c r="G55" s="264"/>
      <c r="H55" s="263"/>
      <c r="I55" s="263"/>
    </row>
    <row r="56" spans="1:9" ht="12" customHeight="1" x14ac:dyDescent="0.25">
      <c r="A56" s="262" t="s">
        <v>162</v>
      </c>
      <c r="B56" s="263" t="s">
        <v>160</v>
      </c>
      <c r="C56" s="264">
        <v>25765871.890000001</v>
      </c>
      <c r="D56" s="264">
        <v>100145.62</v>
      </c>
      <c r="E56" s="264">
        <v>50072.81</v>
      </c>
      <c r="F56" s="264">
        <v>25815944.699999999</v>
      </c>
      <c r="G56" s="264"/>
      <c r="H56" s="263"/>
      <c r="I56" s="263"/>
    </row>
    <row r="57" spans="1:9" ht="12" customHeight="1" x14ac:dyDescent="0.25">
      <c r="A57" s="265" t="s">
        <v>163</v>
      </c>
      <c r="B57" s="260" t="s">
        <v>164</v>
      </c>
      <c r="C57" s="266">
        <v>2459660.5299999998</v>
      </c>
      <c r="D57" s="266">
        <v>32881.57</v>
      </c>
      <c r="E57" s="266">
        <v>0</v>
      </c>
      <c r="F57" s="266">
        <v>2492542.1</v>
      </c>
      <c r="G57" s="266"/>
      <c r="H57" s="260"/>
      <c r="I57" s="260"/>
    </row>
    <row r="58" spans="1:9" ht="12" customHeight="1" x14ac:dyDescent="0.25">
      <c r="A58" s="265" t="s">
        <v>165</v>
      </c>
      <c r="B58" s="260" t="s">
        <v>166</v>
      </c>
      <c r="C58" s="266">
        <v>1221900.22</v>
      </c>
      <c r="D58" s="266">
        <v>4339</v>
      </c>
      <c r="E58" s="266">
        <v>0</v>
      </c>
      <c r="F58" s="266">
        <v>1226239.22</v>
      </c>
      <c r="G58" s="266"/>
      <c r="H58" s="260"/>
      <c r="I58" s="260"/>
    </row>
    <row r="59" spans="1:9" ht="12" customHeight="1" x14ac:dyDescent="0.25">
      <c r="A59" s="265" t="s">
        <v>167</v>
      </c>
      <c r="B59" s="260" t="s">
        <v>168</v>
      </c>
      <c r="C59" s="266">
        <v>4704887.0599999996</v>
      </c>
      <c r="D59" s="266">
        <v>661.8</v>
      </c>
      <c r="E59" s="266">
        <v>0</v>
      </c>
      <c r="F59" s="266">
        <v>4705548.8600000003</v>
      </c>
      <c r="G59" s="266"/>
      <c r="H59" s="260"/>
      <c r="I59" s="260"/>
    </row>
    <row r="60" spans="1:9" ht="12" customHeight="1" x14ac:dyDescent="0.25">
      <c r="A60" s="265" t="s">
        <v>169</v>
      </c>
      <c r="B60" s="260" t="s">
        <v>170</v>
      </c>
      <c r="C60" s="266">
        <v>984003.58</v>
      </c>
      <c r="D60" s="266">
        <v>0</v>
      </c>
      <c r="E60" s="266">
        <v>0</v>
      </c>
      <c r="F60" s="266">
        <v>984003.58</v>
      </c>
      <c r="G60" s="266"/>
      <c r="H60" s="260"/>
      <c r="I60" s="260"/>
    </row>
    <row r="61" spans="1:9" ht="12" customHeight="1" x14ac:dyDescent="0.25">
      <c r="A61" s="265" t="s">
        <v>171</v>
      </c>
      <c r="B61" s="260" t="s">
        <v>172</v>
      </c>
      <c r="C61" s="266">
        <v>2505725.5299999998</v>
      </c>
      <c r="D61" s="266">
        <v>1087.5</v>
      </c>
      <c r="E61" s="266">
        <v>0</v>
      </c>
      <c r="F61" s="266">
        <v>2506813.0299999998</v>
      </c>
      <c r="G61" s="266"/>
      <c r="H61" s="260"/>
      <c r="I61" s="260"/>
    </row>
    <row r="62" spans="1:9" ht="12" customHeight="1" x14ac:dyDescent="0.25">
      <c r="A62" s="265" t="s">
        <v>173</v>
      </c>
      <c r="B62" s="260" t="s">
        <v>174</v>
      </c>
      <c r="C62" s="266">
        <v>3814246.75</v>
      </c>
      <c r="D62" s="266">
        <v>11102.94</v>
      </c>
      <c r="E62" s="266">
        <v>0</v>
      </c>
      <c r="F62" s="266">
        <v>3825349.69</v>
      </c>
      <c r="G62" s="266"/>
      <c r="H62" s="260"/>
      <c r="I62" s="260"/>
    </row>
    <row r="63" spans="1:9" ht="12" customHeight="1" x14ac:dyDescent="0.25">
      <c r="A63" s="265" t="s">
        <v>175</v>
      </c>
      <c r="B63" s="260" t="s">
        <v>176</v>
      </c>
      <c r="C63" s="266">
        <v>0</v>
      </c>
      <c r="D63" s="266">
        <v>50072.81</v>
      </c>
      <c r="E63" s="266">
        <v>50072.81</v>
      </c>
      <c r="F63" s="266">
        <v>0</v>
      </c>
      <c r="G63" s="266"/>
      <c r="H63" s="260"/>
      <c r="I63" s="260"/>
    </row>
    <row r="64" spans="1:9" ht="12" customHeight="1" x14ac:dyDescent="0.25">
      <c r="A64" s="265" t="s">
        <v>177</v>
      </c>
      <c r="B64" s="260" t="s">
        <v>178</v>
      </c>
      <c r="C64" s="266">
        <v>856.74</v>
      </c>
      <c r="D64" s="266">
        <v>0</v>
      </c>
      <c r="E64" s="266">
        <v>0</v>
      </c>
      <c r="F64" s="266">
        <v>856.74</v>
      </c>
      <c r="G64" s="266"/>
      <c r="H64" s="260"/>
      <c r="I64" s="260"/>
    </row>
    <row r="65" spans="1:9" ht="12" customHeight="1" x14ac:dyDescent="0.25">
      <c r="A65" s="265" t="s">
        <v>179</v>
      </c>
      <c r="B65" s="260" t="s">
        <v>180</v>
      </c>
      <c r="C65" s="266">
        <v>10074591.48</v>
      </c>
      <c r="D65" s="266">
        <v>0</v>
      </c>
      <c r="E65" s="266">
        <v>0</v>
      </c>
      <c r="F65" s="266">
        <v>10074591.48</v>
      </c>
      <c r="G65" s="266"/>
      <c r="H65" s="260"/>
      <c r="I65" s="260"/>
    </row>
    <row r="66" spans="1:9" ht="12" customHeight="1" x14ac:dyDescent="0.25">
      <c r="A66" s="262" t="s">
        <v>181</v>
      </c>
      <c r="B66" s="263" t="s">
        <v>182</v>
      </c>
      <c r="C66" s="264">
        <v>-6809303.29</v>
      </c>
      <c r="D66" s="264">
        <v>0</v>
      </c>
      <c r="E66" s="264">
        <v>354470.11</v>
      </c>
      <c r="F66" s="264">
        <v>-7163773.4000000004</v>
      </c>
      <c r="G66" s="264"/>
      <c r="H66" s="263"/>
      <c r="I66" s="263"/>
    </row>
    <row r="67" spans="1:9" ht="12" customHeight="1" x14ac:dyDescent="0.25">
      <c r="A67" s="265" t="s">
        <v>183</v>
      </c>
      <c r="B67" s="260" t="s">
        <v>184</v>
      </c>
      <c r="C67" s="266">
        <v>-519583.89</v>
      </c>
      <c r="D67" s="266">
        <v>0</v>
      </c>
      <c r="E67" s="266">
        <v>22325.59</v>
      </c>
      <c r="F67" s="266">
        <v>-541909.48</v>
      </c>
      <c r="G67" s="266"/>
      <c r="H67" s="260"/>
      <c r="I67" s="260"/>
    </row>
    <row r="68" spans="1:9" ht="12" customHeight="1" x14ac:dyDescent="0.25">
      <c r="A68" s="265" t="s">
        <v>185</v>
      </c>
      <c r="B68" s="260" t="s">
        <v>186</v>
      </c>
      <c r="C68" s="266">
        <v>-268211.68</v>
      </c>
      <c r="D68" s="266">
        <v>0</v>
      </c>
      <c r="E68" s="266">
        <v>10599.62</v>
      </c>
      <c r="F68" s="266">
        <v>-278811.3</v>
      </c>
      <c r="G68" s="266"/>
      <c r="H68" s="260"/>
      <c r="I68" s="260"/>
    </row>
    <row r="69" spans="1:9" ht="12" customHeight="1" x14ac:dyDescent="0.25">
      <c r="A69" s="265" t="s">
        <v>187</v>
      </c>
      <c r="B69" s="260" t="s">
        <v>188</v>
      </c>
      <c r="C69" s="266">
        <v>-2245094.5699999998</v>
      </c>
      <c r="D69" s="266">
        <v>0</v>
      </c>
      <c r="E69" s="266">
        <v>78362.23</v>
      </c>
      <c r="F69" s="266">
        <v>-2323456.7999999998</v>
      </c>
      <c r="G69" s="266"/>
      <c r="H69" s="260"/>
      <c r="I69" s="260"/>
    </row>
    <row r="70" spans="1:9" ht="12" customHeight="1" x14ac:dyDescent="0.25">
      <c r="A70" s="265" t="s">
        <v>189</v>
      </c>
      <c r="B70" s="260" t="s">
        <v>190</v>
      </c>
      <c r="C70" s="266">
        <v>-136668.71</v>
      </c>
      <c r="D70" s="266">
        <v>0</v>
      </c>
      <c r="E70" s="266">
        <v>8200.27</v>
      </c>
      <c r="F70" s="266">
        <v>-144868.98000000001</v>
      </c>
      <c r="G70" s="266"/>
      <c r="H70" s="260"/>
      <c r="I70" s="260"/>
    </row>
    <row r="71" spans="1:9" ht="12" customHeight="1" x14ac:dyDescent="0.25">
      <c r="A71" s="265" t="s">
        <v>191</v>
      </c>
      <c r="B71" s="260" t="s">
        <v>192</v>
      </c>
      <c r="C71" s="266">
        <v>-1170874.3500000001</v>
      </c>
      <c r="D71" s="266">
        <v>0</v>
      </c>
      <c r="E71" s="266">
        <v>41780.480000000003</v>
      </c>
      <c r="F71" s="266">
        <v>-1212654.83</v>
      </c>
      <c r="G71" s="266"/>
      <c r="H71" s="260"/>
      <c r="I71" s="260"/>
    </row>
    <row r="72" spans="1:9" ht="12" customHeight="1" x14ac:dyDescent="0.25">
      <c r="A72" s="265" t="s">
        <v>193</v>
      </c>
      <c r="B72" s="260" t="s">
        <v>194</v>
      </c>
      <c r="C72" s="266">
        <v>-1588710.24</v>
      </c>
      <c r="D72" s="266">
        <v>0</v>
      </c>
      <c r="E72" s="266">
        <v>63751.3</v>
      </c>
      <c r="F72" s="266">
        <v>-1652461.54</v>
      </c>
      <c r="G72" s="266"/>
      <c r="H72" s="260"/>
      <c r="I72" s="260"/>
    </row>
    <row r="73" spans="1:9" ht="12" customHeight="1" x14ac:dyDescent="0.25">
      <c r="A73" s="265" t="s">
        <v>195</v>
      </c>
      <c r="B73" s="260" t="s">
        <v>196</v>
      </c>
      <c r="C73" s="266">
        <v>-342.72</v>
      </c>
      <c r="D73" s="266">
        <v>0</v>
      </c>
      <c r="E73" s="266">
        <v>7.14</v>
      </c>
      <c r="F73" s="266">
        <v>-349.86</v>
      </c>
      <c r="G73" s="266"/>
      <c r="H73" s="260"/>
      <c r="I73" s="260"/>
    </row>
    <row r="74" spans="1:9" ht="12" customHeight="1" x14ac:dyDescent="0.25">
      <c r="A74" s="265" t="s">
        <v>197</v>
      </c>
      <c r="B74" s="260" t="s">
        <v>198</v>
      </c>
      <c r="C74" s="266">
        <v>-879817.13</v>
      </c>
      <c r="D74" s="266">
        <v>0</v>
      </c>
      <c r="E74" s="266">
        <v>129443.48</v>
      </c>
      <c r="F74" s="266">
        <v>-1009260.61</v>
      </c>
      <c r="G74" s="266"/>
      <c r="H74" s="260"/>
      <c r="I74" s="260"/>
    </row>
    <row r="75" spans="1:9" ht="12" customHeight="1" x14ac:dyDescent="0.25">
      <c r="A75" s="262" t="s">
        <v>199</v>
      </c>
      <c r="B75" s="263" t="s">
        <v>200</v>
      </c>
      <c r="C75" s="264">
        <v>1106205.06</v>
      </c>
      <c r="D75" s="264">
        <v>0</v>
      </c>
      <c r="E75" s="264">
        <v>96318.83</v>
      </c>
      <c r="F75" s="264">
        <v>1009886.23</v>
      </c>
      <c r="G75" s="264"/>
      <c r="H75" s="263"/>
      <c r="I75" s="263"/>
    </row>
    <row r="76" spans="1:9" ht="12" customHeight="1" x14ac:dyDescent="0.25">
      <c r="A76" s="262" t="s">
        <v>201</v>
      </c>
      <c r="B76" s="263" t="s">
        <v>200</v>
      </c>
      <c r="C76" s="264">
        <v>12590626.67</v>
      </c>
      <c r="D76" s="264">
        <v>0</v>
      </c>
      <c r="E76" s="264">
        <v>0</v>
      </c>
      <c r="F76" s="264">
        <v>12590626.67</v>
      </c>
      <c r="G76" s="264"/>
      <c r="H76" s="263"/>
      <c r="I76" s="263"/>
    </row>
    <row r="77" spans="1:9" ht="12" customHeight="1" x14ac:dyDescent="0.25">
      <c r="A77" s="265" t="s">
        <v>202</v>
      </c>
      <c r="B77" s="260" t="s">
        <v>164</v>
      </c>
      <c r="C77" s="266">
        <v>1973650.24</v>
      </c>
      <c r="D77" s="266">
        <v>0</v>
      </c>
      <c r="E77" s="266">
        <v>0</v>
      </c>
      <c r="F77" s="266">
        <v>1973650.24</v>
      </c>
      <c r="G77" s="266"/>
      <c r="H77" s="260"/>
      <c r="I77" s="260"/>
    </row>
    <row r="78" spans="1:9" ht="12" customHeight="1" x14ac:dyDescent="0.25">
      <c r="A78" s="265" t="s">
        <v>203</v>
      </c>
      <c r="B78" s="260" t="s">
        <v>166</v>
      </c>
      <c r="C78" s="266">
        <v>367701.24</v>
      </c>
      <c r="D78" s="266">
        <v>0</v>
      </c>
      <c r="E78" s="266">
        <v>0</v>
      </c>
      <c r="F78" s="266">
        <v>367701.24</v>
      </c>
      <c r="G78" s="266"/>
      <c r="H78" s="260"/>
      <c r="I78" s="260"/>
    </row>
    <row r="79" spans="1:9" ht="12" customHeight="1" x14ac:dyDescent="0.25">
      <c r="A79" s="265" t="s">
        <v>204</v>
      </c>
      <c r="B79" s="260" t="s">
        <v>168</v>
      </c>
      <c r="C79" s="266">
        <v>1205021.68</v>
      </c>
      <c r="D79" s="266">
        <v>0</v>
      </c>
      <c r="E79" s="266">
        <v>0</v>
      </c>
      <c r="F79" s="266">
        <v>1205021.68</v>
      </c>
      <c r="G79" s="266"/>
      <c r="H79" s="260"/>
      <c r="I79" s="260"/>
    </row>
    <row r="80" spans="1:9" ht="12" customHeight="1" x14ac:dyDescent="0.25">
      <c r="A80" s="265" t="s">
        <v>205</v>
      </c>
      <c r="B80" s="260" t="s">
        <v>170</v>
      </c>
      <c r="C80" s="266">
        <v>76439.679999999993</v>
      </c>
      <c r="D80" s="266">
        <v>0</v>
      </c>
      <c r="E80" s="266">
        <v>0</v>
      </c>
      <c r="F80" s="266">
        <v>76439.679999999993</v>
      </c>
      <c r="G80" s="266"/>
      <c r="H80" s="260"/>
      <c r="I80" s="260"/>
    </row>
    <row r="81" spans="1:9" ht="12" customHeight="1" x14ac:dyDescent="0.25">
      <c r="A81" s="265" t="s">
        <v>206</v>
      </c>
      <c r="B81" s="260" t="s">
        <v>172</v>
      </c>
      <c r="C81" s="266">
        <v>1980273.12</v>
      </c>
      <c r="D81" s="266">
        <v>0</v>
      </c>
      <c r="E81" s="266">
        <v>0</v>
      </c>
      <c r="F81" s="266">
        <v>1980273.12</v>
      </c>
      <c r="G81" s="266"/>
      <c r="H81" s="260"/>
      <c r="I81" s="260"/>
    </row>
    <row r="82" spans="1:9" ht="12" customHeight="1" x14ac:dyDescent="0.25">
      <c r="A82" s="265" t="s">
        <v>207</v>
      </c>
      <c r="B82" s="260" t="s">
        <v>174</v>
      </c>
      <c r="C82" s="266">
        <v>4004546.63</v>
      </c>
      <c r="D82" s="266">
        <v>0</v>
      </c>
      <c r="E82" s="266">
        <v>0</v>
      </c>
      <c r="F82" s="266">
        <v>4004546.63</v>
      </c>
      <c r="G82" s="266"/>
      <c r="H82" s="260"/>
      <c r="I82" s="260"/>
    </row>
    <row r="83" spans="1:9" ht="12" customHeight="1" x14ac:dyDescent="0.25">
      <c r="A83" s="265" t="s">
        <v>208</v>
      </c>
      <c r="B83" s="260" t="s">
        <v>209</v>
      </c>
      <c r="C83" s="266">
        <v>84012.76</v>
      </c>
      <c r="D83" s="266">
        <v>0</v>
      </c>
      <c r="E83" s="266">
        <v>0</v>
      </c>
      <c r="F83" s="266">
        <v>84012.76</v>
      </c>
      <c r="G83" s="266"/>
      <c r="H83" s="260"/>
      <c r="I83" s="260"/>
    </row>
    <row r="84" spans="1:9" ht="12" customHeight="1" x14ac:dyDescent="0.25">
      <c r="A84" s="265" t="s">
        <v>210</v>
      </c>
      <c r="B84" s="260" t="s">
        <v>178</v>
      </c>
      <c r="C84" s="266">
        <v>68237.2</v>
      </c>
      <c r="D84" s="266">
        <v>0</v>
      </c>
      <c r="E84" s="266">
        <v>0</v>
      </c>
      <c r="F84" s="266">
        <v>68237.2</v>
      </c>
      <c r="G84" s="266"/>
      <c r="H84" s="260"/>
      <c r="I84" s="260"/>
    </row>
    <row r="85" spans="1:9" ht="12" customHeight="1" x14ac:dyDescent="0.25">
      <c r="A85" s="265" t="s">
        <v>211</v>
      </c>
      <c r="B85" s="260" t="s">
        <v>180</v>
      </c>
      <c r="C85" s="266">
        <v>2830744.12</v>
      </c>
      <c r="D85" s="266">
        <v>0</v>
      </c>
      <c r="E85" s="266">
        <v>0</v>
      </c>
      <c r="F85" s="266">
        <v>2830744.12</v>
      </c>
      <c r="G85" s="266"/>
      <c r="H85" s="260"/>
      <c r="I85" s="260"/>
    </row>
    <row r="86" spans="1:9" ht="12" customHeight="1" x14ac:dyDescent="0.25">
      <c r="A86" s="262" t="s">
        <v>212</v>
      </c>
      <c r="B86" s="263" t="s">
        <v>213</v>
      </c>
      <c r="C86" s="264">
        <v>-11484421.609999999</v>
      </c>
      <c r="D86" s="264">
        <v>0</v>
      </c>
      <c r="E86" s="264">
        <v>96318.83</v>
      </c>
      <c r="F86" s="264">
        <v>-11580740.439999999</v>
      </c>
      <c r="G86" s="264"/>
      <c r="H86" s="263"/>
      <c r="I86" s="263"/>
    </row>
    <row r="87" spans="1:9" ht="12" customHeight="1" x14ac:dyDescent="0.25">
      <c r="A87" s="265" t="s">
        <v>214</v>
      </c>
      <c r="B87" s="260" t="s">
        <v>184</v>
      </c>
      <c r="C87" s="266">
        <v>-1668405.81</v>
      </c>
      <c r="D87" s="266">
        <v>0</v>
      </c>
      <c r="E87" s="266">
        <v>7440.83</v>
      </c>
      <c r="F87" s="266">
        <v>-1675846.64</v>
      </c>
      <c r="G87" s="266"/>
      <c r="H87" s="260"/>
      <c r="I87" s="260"/>
    </row>
    <row r="88" spans="1:9" ht="12" customHeight="1" x14ac:dyDescent="0.25">
      <c r="A88" s="265" t="s">
        <v>215</v>
      </c>
      <c r="B88" s="260" t="s">
        <v>186</v>
      </c>
      <c r="C88" s="266">
        <v>-273771.01</v>
      </c>
      <c r="D88" s="266">
        <v>0</v>
      </c>
      <c r="E88" s="266">
        <v>1938.87</v>
      </c>
      <c r="F88" s="266">
        <v>-275709.88</v>
      </c>
      <c r="G88" s="266"/>
      <c r="H88" s="260"/>
      <c r="I88" s="260"/>
    </row>
    <row r="89" spans="1:9" ht="12" customHeight="1" x14ac:dyDescent="0.25">
      <c r="A89" s="265" t="s">
        <v>216</v>
      </c>
      <c r="B89" s="260" t="s">
        <v>188</v>
      </c>
      <c r="C89" s="266">
        <v>-1159897.8999999999</v>
      </c>
      <c r="D89" s="266">
        <v>0</v>
      </c>
      <c r="E89" s="266">
        <v>4762.6099999999997</v>
      </c>
      <c r="F89" s="266">
        <v>-1164660.51</v>
      </c>
      <c r="G89" s="266"/>
      <c r="H89" s="260"/>
      <c r="I89" s="260"/>
    </row>
    <row r="90" spans="1:9" ht="12" customHeight="1" x14ac:dyDescent="0.25">
      <c r="A90" s="265" t="s">
        <v>217</v>
      </c>
      <c r="B90" s="260" t="s">
        <v>190</v>
      </c>
      <c r="C90" s="266">
        <v>-59516.32</v>
      </c>
      <c r="D90" s="266">
        <v>0</v>
      </c>
      <c r="E90" s="266">
        <v>364.89</v>
      </c>
      <c r="F90" s="266">
        <v>-59881.21</v>
      </c>
      <c r="G90" s="266"/>
      <c r="H90" s="260"/>
      <c r="I90" s="260"/>
    </row>
    <row r="91" spans="1:9" ht="12" customHeight="1" x14ac:dyDescent="0.25">
      <c r="A91" s="265" t="s">
        <v>218</v>
      </c>
      <c r="B91" s="260" t="s">
        <v>192</v>
      </c>
      <c r="C91" s="266">
        <v>-1941884.08</v>
      </c>
      <c r="D91" s="266">
        <v>0</v>
      </c>
      <c r="E91" s="266">
        <v>3206.18</v>
      </c>
      <c r="F91" s="266">
        <v>-1945090.26</v>
      </c>
      <c r="G91" s="266"/>
      <c r="H91" s="260"/>
      <c r="I91" s="260"/>
    </row>
    <row r="92" spans="1:9" ht="12" customHeight="1" x14ac:dyDescent="0.25">
      <c r="A92" s="265" t="s">
        <v>219</v>
      </c>
      <c r="B92" s="260" t="s">
        <v>194</v>
      </c>
      <c r="C92" s="266">
        <v>-3728511.26</v>
      </c>
      <c r="D92" s="266">
        <v>0</v>
      </c>
      <c r="E92" s="266">
        <v>31385.9</v>
      </c>
      <c r="F92" s="266">
        <v>-3759897.16</v>
      </c>
      <c r="G92" s="266"/>
      <c r="H92" s="260"/>
      <c r="I92" s="260"/>
    </row>
    <row r="93" spans="1:9" ht="12" customHeight="1" x14ac:dyDescent="0.25">
      <c r="A93" s="265" t="s">
        <v>220</v>
      </c>
      <c r="B93" s="260" t="s">
        <v>221</v>
      </c>
      <c r="C93" s="266">
        <v>-84012.76</v>
      </c>
      <c r="D93" s="266">
        <v>0</v>
      </c>
      <c r="E93" s="266">
        <v>0</v>
      </c>
      <c r="F93" s="266">
        <v>-84012.76</v>
      </c>
      <c r="G93" s="266"/>
      <c r="H93" s="260"/>
      <c r="I93" s="260"/>
    </row>
    <row r="94" spans="1:9" ht="12" customHeight="1" x14ac:dyDescent="0.25">
      <c r="A94" s="265" t="s">
        <v>222</v>
      </c>
      <c r="B94" s="260" t="s">
        <v>196</v>
      </c>
      <c r="C94" s="266">
        <v>-67881.94</v>
      </c>
      <c r="D94" s="266">
        <v>0</v>
      </c>
      <c r="E94" s="266">
        <v>39.54</v>
      </c>
      <c r="F94" s="266">
        <v>-67921.48</v>
      </c>
      <c r="G94" s="266"/>
      <c r="H94" s="260"/>
      <c r="I94" s="260"/>
    </row>
    <row r="95" spans="1:9" ht="12" customHeight="1" x14ac:dyDescent="0.25">
      <c r="A95" s="265" t="s">
        <v>223</v>
      </c>
      <c r="B95" s="260" t="s">
        <v>224</v>
      </c>
      <c r="C95" s="266">
        <v>-2500540.5299999998</v>
      </c>
      <c r="D95" s="266">
        <v>0</v>
      </c>
      <c r="E95" s="266">
        <v>47180.01</v>
      </c>
      <c r="F95" s="266">
        <v>-2547720.54</v>
      </c>
      <c r="G95" s="266"/>
      <c r="H95" s="260"/>
      <c r="I95" s="260"/>
    </row>
    <row r="96" spans="1:9" ht="12" customHeight="1" x14ac:dyDescent="0.25">
      <c r="A96" s="262" t="s">
        <v>225</v>
      </c>
      <c r="B96" s="263" t="s">
        <v>226</v>
      </c>
      <c r="C96" s="264">
        <v>154697.28</v>
      </c>
      <c r="D96" s="264">
        <v>0</v>
      </c>
      <c r="E96" s="264">
        <v>10610.01</v>
      </c>
      <c r="F96" s="264">
        <v>144087.26999999999</v>
      </c>
      <c r="G96" s="264"/>
      <c r="H96" s="263"/>
      <c r="I96" s="263"/>
    </row>
    <row r="97" spans="1:9" ht="12" customHeight="1" x14ac:dyDescent="0.25">
      <c r="A97" s="262" t="s">
        <v>227</v>
      </c>
      <c r="B97" s="263" t="s">
        <v>226</v>
      </c>
      <c r="C97" s="264">
        <v>102404.75</v>
      </c>
      <c r="D97" s="264">
        <v>0</v>
      </c>
      <c r="E97" s="264">
        <v>4797.4399999999996</v>
      </c>
      <c r="F97" s="264">
        <v>97607.31</v>
      </c>
      <c r="G97" s="264"/>
      <c r="H97" s="263"/>
      <c r="I97" s="263"/>
    </row>
    <row r="98" spans="1:9" ht="12" customHeight="1" x14ac:dyDescent="0.25">
      <c r="A98" s="262" t="s">
        <v>228</v>
      </c>
      <c r="B98" s="263" t="s">
        <v>226</v>
      </c>
      <c r="C98" s="264">
        <v>287926.21999999997</v>
      </c>
      <c r="D98" s="264">
        <v>0</v>
      </c>
      <c r="E98" s="264">
        <v>0</v>
      </c>
      <c r="F98" s="264">
        <v>287926.21999999997</v>
      </c>
      <c r="G98" s="264"/>
      <c r="H98" s="263"/>
      <c r="I98" s="263"/>
    </row>
    <row r="99" spans="1:9" ht="12" customHeight="1" x14ac:dyDescent="0.25">
      <c r="A99" s="265" t="s">
        <v>229</v>
      </c>
      <c r="B99" s="260" t="s">
        <v>230</v>
      </c>
      <c r="C99" s="266">
        <v>287926.21999999997</v>
      </c>
      <c r="D99" s="266">
        <v>0</v>
      </c>
      <c r="E99" s="266">
        <v>0</v>
      </c>
      <c r="F99" s="266">
        <v>287926.21999999997</v>
      </c>
      <c r="G99" s="266"/>
      <c r="H99" s="260"/>
      <c r="I99" s="260"/>
    </row>
    <row r="100" spans="1:9" ht="12" customHeight="1" x14ac:dyDescent="0.25">
      <c r="A100" s="262" t="s">
        <v>231</v>
      </c>
      <c r="B100" s="263" t="s">
        <v>232</v>
      </c>
      <c r="C100" s="264">
        <v>-185521.47</v>
      </c>
      <c r="D100" s="264">
        <v>0</v>
      </c>
      <c r="E100" s="264">
        <v>4797.4399999999996</v>
      </c>
      <c r="F100" s="264">
        <v>-190318.91</v>
      </c>
      <c r="G100" s="264"/>
      <c r="H100" s="263"/>
      <c r="I100" s="263"/>
    </row>
    <row r="101" spans="1:9" ht="12" customHeight="1" x14ac:dyDescent="0.25">
      <c r="A101" s="265" t="s">
        <v>233</v>
      </c>
      <c r="B101" s="260" t="s">
        <v>234</v>
      </c>
      <c r="C101" s="266">
        <v>-185521.47</v>
      </c>
      <c r="D101" s="266">
        <v>0</v>
      </c>
      <c r="E101" s="266">
        <v>4797.4399999999996</v>
      </c>
      <c r="F101" s="266">
        <v>-190318.91</v>
      </c>
      <c r="G101" s="266"/>
      <c r="H101" s="260"/>
      <c r="I101" s="260"/>
    </row>
    <row r="102" spans="1:9" ht="12" customHeight="1" x14ac:dyDescent="0.25">
      <c r="A102" s="262" t="s">
        <v>235</v>
      </c>
      <c r="B102" s="263" t="s">
        <v>236</v>
      </c>
      <c r="C102" s="264">
        <v>52292.53</v>
      </c>
      <c r="D102" s="264">
        <v>0</v>
      </c>
      <c r="E102" s="264">
        <v>5812.57</v>
      </c>
      <c r="F102" s="264">
        <v>46479.96</v>
      </c>
      <c r="G102" s="264"/>
      <c r="H102" s="263"/>
      <c r="I102" s="263"/>
    </row>
    <row r="103" spans="1:9" ht="12" customHeight="1" x14ac:dyDescent="0.25">
      <c r="A103" s="262" t="s">
        <v>237</v>
      </c>
      <c r="B103" s="263" t="s">
        <v>236</v>
      </c>
      <c r="C103" s="264">
        <v>479108.58</v>
      </c>
      <c r="D103" s="264">
        <v>0</v>
      </c>
      <c r="E103" s="264">
        <v>0</v>
      </c>
      <c r="F103" s="264">
        <v>479108.58</v>
      </c>
      <c r="G103" s="264"/>
      <c r="H103" s="263"/>
      <c r="I103" s="263"/>
    </row>
    <row r="104" spans="1:9" ht="12" customHeight="1" x14ac:dyDescent="0.25">
      <c r="A104" s="265" t="s">
        <v>238</v>
      </c>
      <c r="B104" s="260" t="s">
        <v>230</v>
      </c>
      <c r="C104" s="266">
        <v>479108.58</v>
      </c>
      <c r="D104" s="266">
        <v>0</v>
      </c>
      <c r="E104" s="266">
        <v>0</v>
      </c>
      <c r="F104" s="266">
        <v>479108.58</v>
      </c>
      <c r="G104" s="266"/>
      <c r="H104" s="260"/>
      <c r="I104" s="260"/>
    </row>
    <row r="105" spans="1:9" ht="12" customHeight="1" x14ac:dyDescent="0.25">
      <c r="A105" s="262" t="s">
        <v>239</v>
      </c>
      <c r="B105" s="263" t="s">
        <v>240</v>
      </c>
      <c r="C105" s="264">
        <v>-426816.05</v>
      </c>
      <c r="D105" s="264">
        <v>0</v>
      </c>
      <c r="E105" s="264">
        <v>5812.57</v>
      </c>
      <c r="F105" s="264">
        <v>-432628.62</v>
      </c>
      <c r="G105" s="264"/>
      <c r="H105" s="263"/>
      <c r="I105" s="263"/>
    </row>
    <row r="106" spans="1:9" ht="12" customHeight="1" x14ac:dyDescent="0.25">
      <c r="A106" s="265" t="s">
        <v>241</v>
      </c>
      <c r="B106" s="260" t="s">
        <v>234</v>
      </c>
      <c r="C106" s="266">
        <v>-426816.05</v>
      </c>
      <c r="D106" s="266">
        <v>0</v>
      </c>
      <c r="E106" s="266">
        <v>5812.57</v>
      </c>
      <c r="F106" s="266">
        <v>-432628.62</v>
      </c>
      <c r="G106" s="266"/>
      <c r="H106" s="260"/>
      <c r="I106" s="260"/>
    </row>
    <row r="107" spans="1:9" ht="12" customHeight="1" x14ac:dyDescent="0.25">
      <c r="A107" s="262" t="s">
        <v>242</v>
      </c>
      <c r="B107" s="263" t="s">
        <v>243</v>
      </c>
      <c r="C107" s="264">
        <v>0</v>
      </c>
      <c r="D107" s="264">
        <v>109003.65</v>
      </c>
      <c r="E107" s="264">
        <v>109003.65</v>
      </c>
      <c r="F107" s="264">
        <v>0</v>
      </c>
      <c r="G107" s="264"/>
      <c r="H107" s="263"/>
      <c r="I107" s="263"/>
    </row>
    <row r="108" spans="1:9" ht="12" customHeight="1" x14ac:dyDescent="0.25">
      <c r="A108" s="262" t="s">
        <v>244</v>
      </c>
      <c r="B108" s="263" t="s">
        <v>243</v>
      </c>
      <c r="C108" s="264">
        <v>0</v>
      </c>
      <c r="D108" s="264">
        <v>109003.65</v>
      </c>
      <c r="E108" s="264">
        <v>109003.65</v>
      </c>
      <c r="F108" s="264">
        <v>0</v>
      </c>
      <c r="G108" s="264"/>
      <c r="H108" s="263"/>
      <c r="I108" s="263"/>
    </row>
    <row r="109" spans="1:9" ht="12" customHeight="1" x14ac:dyDescent="0.25">
      <c r="A109" s="262" t="s">
        <v>245</v>
      </c>
      <c r="B109" s="263" t="s">
        <v>243</v>
      </c>
      <c r="C109" s="264">
        <v>0</v>
      </c>
      <c r="D109" s="264">
        <v>109003.65</v>
      </c>
      <c r="E109" s="264">
        <v>109003.65</v>
      </c>
      <c r="F109" s="264">
        <v>0</v>
      </c>
      <c r="G109" s="264"/>
      <c r="H109" s="263"/>
      <c r="I109" s="263"/>
    </row>
    <row r="110" spans="1:9" ht="12" customHeight="1" x14ac:dyDescent="0.25">
      <c r="A110" s="262" t="s">
        <v>246</v>
      </c>
      <c r="B110" s="263" t="s">
        <v>243</v>
      </c>
      <c r="C110" s="264">
        <v>0</v>
      </c>
      <c r="D110" s="264">
        <v>109003.65</v>
      </c>
      <c r="E110" s="264">
        <v>109003.65</v>
      </c>
      <c r="F110" s="264">
        <v>0</v>
      </c>
      <c r="G110" s="264"/>
      <c r="H110" s="263"/>
      <c r="I110" s="263"/>
    </row>
    <row r="111" spans="1:9" ht="12" customHeight="1" x14ac:dyDescent="0.25">
      <c r="A111" s="265" t="s">
        <v>629</v>
      </c>
      <c r="B111" s="260" t="s">
        <v>630</v>
      </c>
      <c r="C111" s="266">
        <v>0</v>
      </c>
      <c r="D111" s="266">
        <v>109003.65</v>
      </c>
      <c r="E111" s="266">
        <v>109003.65</v>
      </c>
      <c r="F111" s="266">
        <v>0</v>
      </c>
      <c r="G111" s="266"/>
      <c r="H111" s="260"/>
      <c r="I111" s="260"/>
    </row>
    <row r="112" spans="1:9" ht="12" customHeight="1" x14ac:dyDescent="0.25">
      <c r="A112" s="262" t="s">
        <v>247</v>
      </c>
      <c r="B112" s="263" t="s">
        <v>248</v>
      </c>
      <c r="C112" s="264">
        <v>39097529.420000002</v>
      </c>
      <c r="D112" s="264">
        <v>19020652.890000001</v>
      </c>
      <c r="E112" s="264">
        <v>16475054.07</v>
      </c>
      <c r="F112" s="264">
        <v>36551930.600000001</v>
      </c>
      <c r="G112" s="264"/>
      <c r="H112" s="267">
        <f>C112-F112</f>
        <v>2545598.8200000003</v>
      </c>
      <c r="I112" s="264">
        <f>+H112+H113</f>
        <v>2371580.8100000005</v>
      </c>
    </row>
    <row r="113" spans="1:9" ht="12" customHeight="1" x14ac:dyDescent="0.25">
      <c r="A113" s="262" t="s">
        <v>249</v>
      </c>
      <c r="B113" s="263" t="s">
        <v>79</v>
      </c>
      <c r="C113" s="264">
        <v>7237605.0899999999</v>
      </c>
      <c r="D113" s="264">
        <v>11748629.640000001</v>
      </c>
      <c r="E113" s="264">
        <v>11922647.65</v>
      </c>
      <c r="F113" s="264">
        <v>7411623.0999999996</v>
      </c>
      <c r="G113" s="264"/>
      <c r="H113" s="267">
        <f>C113-F113</f>
        <v>-174018.00999999978</v>
      </c>
      <c r="I113" s="263"/>
    </row>
    <row r="114" spans="1:9" ht="12" customHeight="1" x14ac:dyDescent="0.25">
      <c r="A114" s="262" t="s">
        <v>250</v>
      </c>
      <c r="B114" s="263" t="s">
        <v>251</v>
      </c>
      <c r="C114" s="264">
        <v>779395.99</v>
      </c>
      <c r="D114" s="264">
        <v>3934299.45</v>
      </c>
      <c r="E114" s="264">
        <v>3765574.69</v>
      </c>
      <c r="F114" s="264">
        <v>610671.23</v>
      </c>
      <c r="G114" s="264"/>
      <c r="H114" s="263"/>
      <c r="I114" s="263"/>
    </row>
    <row r="115" spans="1:9" ht="12" customHeight="1" x14ac:dyDescent="0.25">
      <c r="A115" s="262" t="s">
        <v>252</v>
      </c>
      <c r="B115" s="263" t="s">
        <v>251</v>
      </c>
      <c r="C115" s="264">
        <v>779395.99</v>
      </c>
      <c r="D115" s="264">
        <v>3934299.45</v>
      </c>
      <c r="E115" s="264">
        <v>3765574.69</v>
      </c>
      <c r="F115" s="264">
        <v>610671.23</v>
      </c>
      <c r="G115" s="264"/>
      <c r="H115" s="263"/>
      <c r="I115" s="263"/>
    </row>
    <row r="116" spans="1:9" ht="12" customHeight="1" x14ac:dyDescent="0.25">
      <c r="A116" s="262" t="s">
        <v>253</v>
      </c>
      <c r="B116" s="263" t="s">
        <v>254</v>
      </c>
      <c r="C116" s="264">
        <v>1749123.98</v>
      </c>
      <c r="D116" s="264">
        <v>3796925.05</v>
      </c>
      <c r="E116" s="264">
        <v>3479858.73</v>
      </c>
      <c r="F116" s="264">
        <v>1432057.66</v>
      </c>
      <c r="G116" s="264"/>
      <c r="H116" s="263"/>
      <c r="I116" s="263"/>
    </row>
    <row r="117" spans="1:9" ht="12" customHeight="1" x14ac:dyDescent="0.25">
      <c r="A117" s="265" t="s">
        <v>255</v>
      </c>
      <c r="B117" s="260" t="s">
        <v>254</v>
      </c>
      <c r="C117" s="266">
        <v>59581.08</v>
      </c>
      <c r="D117" s="266">
        <v>229743.02</v>
      </c>
      <c r="E117" s="266">
        <v>206612.4</v>
      </c>
      <c r="F117" s="266">
        <v>36450.46</v>
      </c>
      <c r="G117" s="266"/>
      <c r="H117" s="260"/>
      <c r="I117" s="260"/>
    </row>
    <row r="118" spans="1:9" ht="12" customHeight="1" x14ac:dyDescent="0.25">
      <c r="A118" s="265" t="s">
        <v>256</v>
      </c>
      <c r="B118" s="260" t="s">
        <v>257</v>
      </c>
      <c r="C118" s="266">
        <v>515143.3</v>
      </c>
      <c r="D118" s="266">
        <v>3567182.03</v>
      </c>
      <c r="E118" s="266">
        <v>3264167.13</v>
      </c>
      <c r="F118" s="266">
        <v>212128.4</v>
      </c>
      <c r="G118" s="266"/>
      <c r="H118" s="260"/>
      <c r="I118" s="260"/>
    </row>
    <row r="119" spans="1:9" ht="12" customHeight="1" x14ac:dyDescent="0.25">
      <c r="A119" s="265" t="s">
        <v>258</v>
      </c>
      <c r="B119" s="260" t="s">
        <v>259</v>
      </c>
      <c r="C119" s="266">
        <v>1174399.6000000001</v>
      </c>
      <c r="D119" s="266">
        <v>0</v>
      </c>
      <c r="E119" s="266">
        <v>0</v>
      </c>
      <c r="F119" s="266">
        <v>1174399.6000000001</v>
      </c>
      <c r="G119" s="266"/>
      <c r="H119" s="260"/>
      <c r="I119" s="260"/>
    </row>
    <row r="120" spans="1:9" ht="12" customHeight="1" x14ac:dyDescent="0.25">
      <c r="A120" s="265" t="s">
        <v>992</v>
      </c>
      <c r="B120" s="260" t="s">
        <v>993</v>
      </c>
      <c r="C120" s="266">
        <v>0</v>
      </c>
      <c r="D120" s="266">
        <v>0</v>
      </c>
      <c r="E120" s="266">
        <v>9079.2000000000007</v>
      </c>
      <c r="F120" s="266">
        <v>9079.2000000000007</v>
      </c>
      <c r="G120" s="266"/>
      <c r="H120" s="260"/>
      <c r="I120" s="260"/>
    </row>
    <row r="121" spans="1:9" ht="12" customHeight="1" x14ac:dyDescent="0.25">
      <c r="A121" s="262" t="s">
        <v>260</v>
      </c>
      <c r="B121" s="263" t="s">
        <v>261</v>
      </c>
      <c r="C121" s="264">
        <v>-969727.99</v>
      </c>
      <c r="D121" s="264">
        <v>137374.39999999999</v>
      </c>
      <c r="E121" s="264">
        <v>285715.96000000002</v>
      </c>
      <c r="F121" s="264">
        <v>-821386.43</v>
      </c>
      <c r="G121" s="264"/>
      <c r="H121" s="263"/>
      <c r="I121" s="263"/>
    </row>
    <row r="122" spans="1:9" ht="12" customHeight="1" x14ac:dyDescent="0.25">
      <c r="A122" s="265" t="s">
        <v>994</v>
      </c>
      <c r="B122" s="260" t="s">
        <v>995</v>
      </c>
      <c r="C122" s="266">
        <v>0</v>
      </c>
      <c r="D122" s="266">
        <v>1302</v>
      </c>
      <c r="E122" s="266">
        <v>0</v>
      </c>
      <c r="F122" s="266">
        <v>-1302</v>
      </c>
      <c r="G122" s="266"/>
      <c r="H122" s="260"/>
      <c r="I122" s="260"/>
    </row>
    <row r="123" spans="1:9" ht="12" customHeight="1" x14ac:dyDescent="0.25">
      <c r="A123" s="265" t="s">
        <v>262</v>
      </c>
      <c r="B123" s="260" t="s">
        <v>263</v>
      </c>
      <c r="C123" s="266">
        <v>-969692.17</v>
      </c>
      <c r="D123" s="266">
        <v>136072.4</v>
      </c>
      <c r="E123" s="266">
        <v>285680.15999999997</v>
      </c>
      <c r="F123" s="266">
        <v>-820084.41</v>
      </c>
      <c r="G123" s="266"/>
      <c r="H123" s="260"/>
      <c r="I123" s="260"/>
    </row>
    <row r="124" spans="1:9" ht="12" customHeight="1" x14ac:dyDescent="0.25">
      <c r="A124" s="265" t="s">
        <v>631</v>
      </c>
      <c r="B124" s="260" t="s">
        <v>632</v>
      </c>
      <c r="C124" s="266">
        <v>-35.82</v>
      </c>
      <c r="D124" s="266">
        <v>0</v>
      </c>
      <c r="E124" s="266">
        <v>35.799999999999997</v>
      </c>
      <c r="F124" s="266">
        <v>-2.0000000000003099E-2</v>
      </c>
      <c r="G124" s="266"/>
      <c r="H124" s="260"/>
      <c r="I124" s="260"/>
    </row>
    <row r="125" spans="1:9" ht="12" customHeight="1" x14ac:dyDescent="0.25">
      <c r="A125" s="262" t="s">
        <v>264</v>
      </c>
      <c r="B125" s="263" t="s">
        <v>265</v>
      </c>
      <c r="C125" s="264">
        <v>1312027.68</v>
      </c>
      <c r="D125" s="264">
        <v>7125996.46</v>
      </c>
      <c r="E125" s="264">
        <v>6998013.7800000003</v>
      </c>
      <c r="F125" s="264">
        <v>1184045</v>
      </c>
      <c r="G125" s="264"/>
      <c r="H125" s="263"/>
      <c r="I125" s="263"/>
    </row>
    <row r="126" spans="1:9" ht="12" customHeight="1" x14ac:dyDescent="0.25">
      <c r="A126" s="262" t="s">
        <v>266</v>
      </c>
      <c r="B126" s="263" t="s">
        <v>265</v>
      </c>
      <c r="C126" s="264">
        <v>1312027.68</v>
      </c>
      <c r="D126" s="264">
        <v>7125996.46</v>
      </c>
      <c r="E126" s="264">
        <v>6998013.7800000003</v>
      </c>
      <c r="F126" s="264">
        <v>1184045</v>
      </c>
      <c r="G126" s="264"/>
      <c r="H126" s="263"/>
      <c r="I126" s="263"/>
    </row>
    <row r="127" spans="1:9" ht="12" customHeight="1" x14ac:dyDescent="0.25">
      <c r="A127" s="262" t="s">
        <v>267</v>
      </c>
      <c r="B127" s="263" t="s">
        <v>268</v>
      </c>
      <c r="C127" s="264">
        <v>1263833.47</v>
      </c>
      <c r="D127" s="264">
        <v>7004983.0800000001</v>
      </c>
      <c r="E127" s="264">
        <v>6918087.04</v>
      </c>
      <c r="F127" s="264">
        <v>1176937.43</v>
      </c>
      <c r="G127" s="264"/>
      <c r="H127" s="263"/>
      <c r="I127" s="263"/>
    </row>
    <row r="128" spans="1:9" ht="12" customHeight="1" x14ac:dyDescent="0.25">
      <c r="A128" s="265" t="s">
        <v>269</v>
      </c>
      <c r="B128" s="260" t="s">
        <v>270</v>
      </c>
      <c r="C128" s="266">
        <v>-11620.44</v>
      </c>
      <c r="D128" s="266">
        <v>4065654.86</v>
      </c>
      <c r="E128" s="266">
        <v>4077275.3</v>
      </c>
      <c r="F128" s="266">
        <v>-5.6388671509921602E-11</v>
      </c>
      <c r="G128" s="266"/>
      <c r="H128" s="260"/>
      <c r="I128" s="260"/>
    </row>
    <row r="129" spans="1:9" ht="12" customHeight="1" x14ac:dyDescent="0.25">
      <c r="A129" s="265" t="s">
        <v>996</v>
      </c>
      <c r="B129" s="260" t="s">
        <v>997</v>
      </c>
      <c r="C129" s="266">
        <v>0</v>
      </c>
      <c r="D129" s="266">
        <v>1003.78</v>
      </c>
      <c r="E129" s="266">
        <v>1003.78</v>
      </c>
      <c r="F129" s="266">
        <v>0</v>
      </c>
      <c r="G129" s="266"/>
      <c r="H129" s="260"/>
      <c r="I129" s="260"/>
    </row>
    <row r="130" spans="1:9" ht="12" customHeight="1" x14ac:dyDescent="0.25">
      <c r="A130" s="265" t="s">
        <v>271</v>
      </c>
      <c r="B130" s="260" t="s">
        <v>272</v>
      </c>
      <c r="C130" s="266">
        <v>889.2</v>
      </c>
      <c r="D130" s="266">
        <v>21886.240000000002</v>
      </c>
      <c r="E130" s="266">
        <v>21886.240000000002</v>
      </c>
      <c r="F130" s="266">
        <v>889.2</v>
      </c>
      <c r="G130" s="266"/>
      <c r="H130" s="260"/>
      <c r="I130" s="260"/>
    </row>
    <row r="131" spans="1:9" ht="12" customHeight="1" x14ac:dyDescent="0.25">
      <c r="A131" s="265" t="s">
        <v>273</v>
      </c>
      <c r="B131" s="260" t="s">
        <v>274</v>
      </c>
      <c r="C131" s="266">
        <v>0</v>
      </c>
      <c r="D131" s="266">
        <v>177189.88</v>
      </c>
      <c r="E131" s="266">
        <v>156654.07999999999</v>
      </c>
      <c r="F131" s="266">
        <v>-20535.8</v>
      </c>
      <c r="G131" s="266"/>
      <c r="H131" s="260"/>
      <c r="I131" s="260"/>
    </row>
    <row r="132" spans="1:9" ht="12" customHeight="1" x14ac:dyDescent="0.25">
      <c r="A132" s="265" t="s">
        <v>275</v>
      </c>
      <c r="B132" s="260" t="s">
        <v>276</v>
      </c>
      <c r="C132" s="266">
        <v>845286.02</v>
      </c>
      <c r="D132" s="266">
        <v>2015357.26</v>
      </c>
      <c r="E132" s="266">
        <v>1973100.44</v>
      </c>
      <c r="F132" s="266">
        <v>803029.2</v>
      </c>
      <c r="G132" s="266"/>
      <c r="H132" s="260"/>
      <c r="I132" s="260"/>
    </row>
    <row r="133" spans="1:9" ht="12" customHeight="1" x14ac:dyDescent="0.25">
      <c r="A133" s="265" t="s">
        <v>277</v>
      </c>
      <c r="B133" s="260" t="s">
        <v>278</v>
      </c>
      <c r="C133" s="266">
        <v>185163.7</v>
      </c>
      <c r="D133" s="266">
        <v>475921.03</v>
      </c>
      <c r="E133" s="266">
        <v>470247.81</v>
      </c>
      <c r="F133" s="266">
        <v>179490.48</v>
      </c>
      <c r="G133" s="266"/>
      <c r="H133" s="260"/>
      <c r="I133" s="260"/>
    </row>
    <row r="134" spans="1:9" ht="12" customHeight="1" x14ac:dyDescent="0.25">
      <c r="A134" s="265" t="s">
        <v>279</v>
      </c>
      <c r="B134" s="260" t="s">
        <v>280</v>
      </c>
      <c r="C134" s="266">
        <v>199546.15</v>
      </c>
      <c r="D134" s="266">
        <v>202857.60000000001</v>
      </c>
      <c r="E134" s="266">
        <v>194658.42</v>
      </c>
      <c r="F134" s="266">
        <v>191346.97</v>
      </c>
      <c r="G134" s="266"/>
      <c r="H134" s="260"/>
      <c r="I134" s="260"/>
    </row>
    <row r="135" spans="1:9" ht="12" customHeight="1" x14ac:dyDescent="0.25">
      <c r="A135" s="265" t="s">
        <v>281</v>
      </c>
      <c r="B135" s="260" t="s">
        <v>282</v>
      </c>
      <c r="C135" s="266">
        <v>23128.07</v>
      </c>
      <c r="D135" s="266">
        <v>23128.07</v>
      </c>
      <c r="E135" s="266">
        <v>22276.61</v>
      </c>
      <c r="F135" s="266">
        <v>22276.61</v>
      </c>
      <c r="G135" s="266"/>
      <c r="H135" s="260"/>
      <c r="I135" s="260"/>
    </row>
    <row r="136" spans="1:9" ht="12" customHeight="1" x14ac:dyDescent="0.25">
      <c r="A136" s="265" t="s">
        <v>283</v>
      </c>
      <c r="B136" s="260" t="s">
        <v>284</v>
      </c>
      <c r="C136" s="266">
        <v>188.77</v>
      </c>
      <c r="D136" s="266">
        <v>0</v>
      </c>
      <c r="E136" s="266">
        <v>0</v>
      </c>
      <c r="F136" s="266">
        <v>188.77</v>
      </c>
      <c r="G136" s="266"/>
      <c r="H136" s="260"/>
      <c r="I136" s="260"/>
    </row>
    <row r="137" spans="1:9" ht="12" customHeight="1" x14ac:dyDescent="0.25">
      <c r="A137" s="265" t="s">
        <v>926</v>
      </c>
      <c r="B137" s="260" t="s">
        <v>927</v>
      </c>
      <c r="C137" s="266">
        <v>21252</v>
      </c>
      <c r="D137" s="266">
        <v>21252</v>
      </c>
      <c r="E137" s="266">
        <v>252</v>
      </c>
      <c r="F137" s="266">
        <v>252</v>
      </c>
      <c r="G137" s="266"/>
      <c r="H137" s="260"/>
      <c r="I137" s="260"/>
    </row>
    <row r="138" spans="1:9" ht="12" customHeight="1" x14ac:dyDescent="0.25">
      <c r="A138" s="265" t="s">
        <v>940</v>
      </c>
      <c r="B138" s="260" t="s">
        <v>941</v>
      </c>
      <c r="C138" s="266">
        <v>0</v>
      </c>
      <c r="D138" s="266">
        <v>732.36</v>
      </c>
      <c r="E138" s="266">
        <v>732.36</v>
      </c>
      <c r="F138" s="266">
        <v>0</v>
      </c>
      <c r="G138" s="266"/>
      <c r="H138" s="260"/>
      <c r="I138" s="260"/>
    </row>
    <row r="139" spans="1:9" ht="12" customHeight="1" x14ac:dyDescent="0.25">
      <c r="A139" s="262" t="s">
        <v>285</v>
      </c>
      <c r="B139" s="263" t="s">
        <v>286</v>
      </c>
      <c r="C139" s="264">
        <v>48194.21</v>
      </c>
      <c r="D139" s="264">
        <v>121013.38</v>
      </c>
      <c r="E139" s="264">
        <v>79926.740000000005</v>
      </c>
      <c r="F139" s="264">
        <v>7107.57</v>
      </c>
      <c r="G139" s="264"/>
      <c r="H139" s="263"/>
      <c r="I139" s="263"/>
    </row>
    <row r="140" spans="1:9" ht="12" customHeight="1" x14ac:dyDescent="0.25">
      <c r="A140" s="265" t="s">
        <v>287</v>
      </c>
      <c r="B140" s="260" t="s">
        <v>288</v>
      </c>
      <c r="C140" s="266">
        <v>48194.21</v>
      </c>
      <c r="D140" s="266">
        <v>121013.38</v>
      </c>
      <c r="E140" s="266">
        <v>79926.740000000005</v>
      </c>
      <c r="F140" s="266">
        <v>7107.57</v>
      </c>
      <c r="G140" s="266"/>
      <c r="H140" s="260"/>
      <c r="I140" s="260"/>
    </row>
    <row r="141" spans="1:9" ht="12" customHeight="1" x14ac:dyDescent="0.25">
      <c r="A141" s="262" t="s">
        <v>289</v>
      </c>
      <c r="B141" s="263" t="s">
        <v>290</v>
      </c>
      <c r="C141" s="264">
        <v>125544.74</v>
      </c>
      <c r="D141" s="264">
        <v>394506.18</v>
      </c>
      <c r="E141" s="264">
        <v>386356.02</v>
      </c>
      <c r="F141" s="264">
        <v>117394.58</v>
      </c>
      <c r="G141" s="264"/>
      <c r="H141" s="263"/>
      <c r="I141" s="263"/>
    </row>
    <row r="142" spans="1:9" ht="12" customHeight="1" x14ac:dyDescent="0.25">
      <c r="A142" s="262" t="s">
        <v>291</v>
      </c>
      <c r="B142" s="263" t="s">
        <v>290</v>
      </c>
      <c r="C142" s="264">
        <v>125544.74</v>
      </c>
      <c r="D142" s="264">
        <v>394506.18</v>
      </c>
      <c r="E142" s="264">
        <v>386356.02</v>
      </c>
      <c r="F142" s="264">
        <v>117394.58</v>
      </c>
      <c r="G142" s="264"/>
      <c r="H142" s="263"/>
      <c r="I142" s="263"/>
    </row>
    <row r="143" spans="1:9" ht="12" customHeight="1" x14ac:dyDescent="0.25">
      <c r="A143" s="262" t="s">
        <v>292</v>
      </c>
      <c r="B143" s="263" t="s">
        <v>293</v>
      </c>
      <c r="C143" s="264">
        <v>125544.74</v>
      </c>
      <c r="D143" s="264">
        <v>394506.18</v>
      </c>
      <c r="E143" s="264">
        <v>386356.02</v>
      </c>
      <c r="F143" s="264">
        <v>117394.58</v>
      </c>
      <c r="G143" s="264"/>
      <c r="H143" s="263"/>
      <c r="I143" s="263"/>
    </row>
    <row r="144" spans="1:9" ht="12" customHeight="1" x14ac:dyDescent="0.25">
      <c r="A144" s="265" t="s">
        <v>294</v>
      </c>
      <c r="B144" s="260" t="s">
        <v>295</v>
      </c>
      <c r="C144" s="266">
        <v>6560.65</v>
      </c>
      <c r="D144" s="266">
        <v>21493.51</v>
      </c>
      <c r="E144" s="266">
        <v>21893.23</v>
      </c>
      <c r="F144" s="266">
        <v>6960.37</v>
      </c>
      <c r="G144" s="266"/>
      <c r="H144" s="260"/>
      <c r="I144" s="260"/>
    </row>
    <row r="145" spans="1:9" ht="12" customHeight="1" x14ac:dyDescent="0.25">
      <c r="A145" s="265" t="s">
        <v>296</v>
      </c>
      <c r="B145" s="260" t="s">
        <v>297</v>
      </c>
      <c r="C145" s="266">
        <v>33165.769999999997</v>
      </c>
      <c r="D145" s="266">
        <v>124104.91</v>
      </c>
      <c r="E145" s="266">
        <v>122478.06</v>
      </c>
      <c r="F145" s="266">
        <v>31538.92</v>
      </c>
      <c r="G145" s="266"/>
      <c r="H145" s="260"/>
      <c r="I145" s="260"/>
    </row>
    <row r="146" spans="1:9" ht="12" customHeight="1" x14ac:dyDescent="0.25">
      <c r="A146" s="265" t="s">
        <v>298</v>
      </c>
      <c r="B146" s="260" t="s">
        <v>299</v>
      </c>
      <c r="C146" s="266">
        <v>17019.8</v>
      </c>
      <c r="D146" s="266">
        <v>32523.67</v>
      </c>
      <c r="E146" s="266">
        <v>30070.49</v>
      </c>
      <c r="F146" s="266">
        <v>14566.62</v>
      </c>
      <c r="G146" s="266"/>
      <c r="H146" s="260"/>
      <c r="I146" s="260"/>
    </row>
    <row r="147" spans="1:9" ht="12" customHeight="1" x14ac:dyDescent="0.25">
      <c r="A147" s="265" t="s">
        <v>300</v>
      </c>
      <c r="B147" s="260" t="s">
        <v>301</v>
      </c>
      <c r="C147" s="266">
        <v>62612.87</v>
      </c>
      <c r="D147" s="266">
        <v>204012.79</v>
      </c>
      <c r="E147" s="266">
        <v>199886.34</v>
      </c>
      <c r="F147" s="266">
        <v>58486.42</v>
      </c>
      <c r="G147" s="266"/>
      <c r="H147" s="260"/>
      <c r="I147" s="260"/>
    </row>
    <row r="148" spans="1:9" ht="12" customHeight="1" x14ac:dyDescent="0.25">
      <c r="A148" s="265" t="s">
        <v>302</v>
      </c>
      <c r="B148" s="260" t="s">
        <v>303</v>
      </c>
      <c r="C148" s="266">
        <v>6185.65</v>
      </c>
      <c r="D148" s="266">
        <v>12371.3</v>
      </c>
      <c r="E148" s="266">
        <v>12027.9</v>
      </c>
      <c r="F148" s="266">
        <v>5842.25</v>
      </c>
      <c r="G148" s="266"/>
      <c r="H148" s="260"/>
      <c r="I148" s="260"/>
    </row>
    <row r="149" spans="1:9" ht="12" customHeight="1" x14ac:dyDescent="0.25">
      <c r="A149" s="262" t="s">
        <v>304</v>
      </c>
      <c r="B149" s="263" t="s">
        <v>305</v>
      </c>
      <c r="C149" s="264">
        <v>5020636.68</v>
      </c>
      <c r="D149" s="264">
        <v>293827.55</v>
      </c>
      <c r="E149" s="264">
        <v>772703.16</v>
      </c>
      <c r="F149" s="264">
        <v>5499512.29</v>
      </c>
      <c r="G149" s="264"/>
      <c r="H149" s="263"/>
      <c r="I149" s="263"/>
    </row>
    <row r="150" spans="1:9" ht="12" customHeight="1" x14ac:dyDescent="0.25">
      <c r="A150" s="262" t="s">
        <v>306</v>
      </c>
      <c r="B150" s="263" t="s">
        <v>305</v>
      </c>
      <c r="C150" s="264">
        <v>5020636.68</v>
      </c>
      <c r="D150" s="264">
        <v>293827.55</v>
      </c>
      <c r="E150" s="264">
        <v>772703.16</v>
      </c>
      <c r="F150" s="264">
        <v>5499512.29</v>
      </c>
      <c r="G150" s="264"/>
      <c r="H150" s="263"/>
      <c r="I150" s="263"/>
    </row>
    <row r="151" spans="1:9" ht="12" customHeight="1" x14ac:dyDescent="0.25">
      <c r="A151" s="262" t="s">
        <v>307</v>
      </c>
      <c r="B151" s="263" t="s">
        <v>308</v>
      </c>
      <c r="C151" s="264">
        <v>5020636.68</v>
      </c>
      <c r="D151" s="264">
        <v>293827.55</v>
      </c>
      <c r="E151" s="264">
        <v>772703.16</v>
      </c>
      <c r="F151" s="264">
        <v>5499512.29</v>
      </c>
      <c r="G151" s="264"/>
      <c r="H151" s="263"/>
      <c r="I151" s="263"/>
    </row>
    <row r="152" spans="1:9" ht="12" customHeight="1" x14ac:dyDescent="0.25">
      <c r="A152" s="265" t="s">
        <v>309</v>
      </c>
      <c r="B152" s="260" t="s">
        <v>310</v>
      </c>
      <c r="C152" s="266">
        <v>3022769.21</v>
      </c>
      <c r="D152" s="266">
        <v>196590.66</v>
      </c>
      <c r="E152" s="266">
        <v>366460.12</v>
      </c>
      <c r="F152" s="266">
        <v>3192638.67</v>
      </c>
      <c r="G152" s="266"/>
      <c r="H152" s="260"/>
      <c r="I152" s="260"/>
    </row>
    <row r="153" spans="1:9" ht="12" customHeight="1" x14ac:dyDescent="0.25">
      <c r="A153" s="265" t="s">
        <v>311</v>
      </c>
      <c r="B153" s="260" t="s">
        <v>312</v>
      </c>
      <c r="C153" s="266">
        <v>1049992.98</v>
      </c>
      <c r="D153" s="266">
        <v>69232.53</v>
      </c>
      <c r="E153" s="266">
        <v>124460.47</v>
      </c>
      <c r="F153" s="266">
        <v>1105220.92</v>
      </c>
      <c r="G153" s="266"/>
      <c r="H153" s="260"/>
      <c r="I153" s="260"/>
    </row>
    <row r="154" spans="1:9" ht="12" customHeight="1" x14ac:dyDescent="0.25">
      <c r="A154" s="265" t="s">
        <v>313</v>
      </c>
      <c r="B154" s="260" t="s">
        <v>314</v>
      </c>
      <c r="C154" s="266">
        <v>705423.69</v>
      </c>
      <c r="D154" s="266">
        <v>20263.490000000002</v>
      </c>
      <c r="E154" s="266">
        <v>209520.7</v>
      </c>
      <c r="F154" s="266">
        <v>894680.9</v>
      </c>
      <c r="G154" s="266"/>
      <c r="H154" s="260"/>
      <c r="I154" s="260"/>
    </row>
    <row r="155" spans="1:9" ht="12" customHeight="1" x14ac:dyDescent="0.25">
      <c r="A155" s="265" t="s">
        <v>315</v>
      </c>
      <c r="B155" s="260" t="s">
        <v>316</v>
      </c>
      <c r="C155" s="266">
        <v>242450.8</v>
      </c>
      <c r="D155" s="266">
        <v>7740.87</v>
      </c>
      <c r="E155" s="266">
        <v>72261.87</v>
      </c>
      <c r="F155" s="266">
        <v>306971.8</v>
      </c>
      <c r="G155" s="266"/>
      <c r="H155" s="260"/>
      <c r="I155" s="260"/>
    </row>
    <row r="156" spans="1:9" ht="12" customHeight="1" x14ac:dyDescent="0.25">
      <c r="A156" s="262" t="s">
        <v>317</v>
      </c>
      <c r="B156" s="263" t="s">
        <v>150</v>
      </c>
      <c r="C156" s="264">
        <v>31859924.329999998</v>
      </c>
      <c r="D156" s="264">
        <v>7272023.25</v>
      </c>
      <c r="E156" s="264">
        <v>4552406.42</v>
      </c>
      <c r="F156" s="264">
        <v>29140307.5</v>
      </c>
      <c r="G156" s="264"/>
      <c r="H156" s="263"/>
      <c r="I156" s="263"/>
    </row>
    <row r="157" spans="1:9" ht="12" customHeight="1" x14ac:dyDescent="0.25">
      <c r="A157" s="262" t="s">
        <v>318</v>
      </c>
      <c r="B157" s="263" t="s">
        <v>319</v>
      </c>
      <c r="C157" s="264">
        <v>30621426.739999998</v>
      </c>
      <c r="D157" s="264">
        <v>7169891.8499999996</v>
      </c>
      <c r="E157" s="264">
        <v>4552406.42</v>
      </c>
      <c r="F157" s="264">
        <v>28003941.309999999</v>
      </c>
      <c r="G157" s="264"/>
      <c r="H157" s="263"/>
      <c r="I157" s="263"/>
    </row>
    <row r="158" spans="1:9" ht="12" customHeight="1" x14ac:dyDescent="0.25">
      <c r="A158" s="262" t="s">
        <v>320</v>
      </c>
      <c r="B158" s="263" t="s">
        <v>319</v>
      </c>
      <c r="C158" s="264">
        <v>30621426.739999998</v>
      </c>
      <c r="D158" s="264">
        <v>7169891.8499999996</v>
      </c>
      <c r="E158" s="264">
        <v>4552406.42</v>
      </c>
      <c r="F158" s="264">
        <v>28003941.309999999</v>
      </c>
      <c r="G158" s="264"/>
      <c r="H158" s="263"/>
      <c r="I158" s="263"/>
    </row>
    <row r="159" spans="1:9" ht="12" customHeight="1" x14ac:dyDescent="0.25">
      <c r="A159" s="262" t="s">
        <v>321</v>
      </c>
      <c r="B159" s="263" t="s">
        <v>319</v>
      </c>
      <c r="C159" s="264">
        <v>30621426.739999998</v>
      </c>
      <c r="D159" s="264">
        <v>7169891.8499999996</v>
      </c>
      <c r="E159" s="264">
        <v>4552406.42</v>
      </c>
      <c r="F159" s="264">
        <v>28003941.309999999</v>
      </c>
      <c r="G159" s="264"/>
      <c r="H159" s="263"/>
      <c r="I159" s="263"/>
    </row>
    <row r="160" spans="1:9" ht="12" customHeight="1" x14ac:dyDescent="0.25">
      <c r="A160" s="265" t="s">
        <v>322</v>
      </c>
      <c r="B160" s="260" t="s">
        <v>323</v>
      </c>
      <c r="C160" s="266">
        <v>3865822.9</v>
      </c>
      <c r="D160" s="266">
        <v>6860697.1100000003</v>
      </c>
      <c r="E160" s="266">
        <v>4428148.07</v>
      </c>
      <c r="F160" s="266">
        <v>1433273.86</v>
      </c>
      <c r="G160" s="266"/>
      <c r="H160" s="260"/>
      <c r="I160" s="260"/>
    </row>
    <row r="161" spans="1:9" ht="12" customHeight="1" x14ac:dyDescent="0.25">
      <c r="A161" s="265" t="s">
        <v>324</v>
      </c>
      <c r="B161" s="260" t="s">
        <v>325</v>
      </c>
      <c r="C161" s="266">
        <v>4050023.03</v>
      </c>
      <c r="D161" s="266">
        <v>0</v>
      </c>
      <c r="E161" s="266">
        <v>43648.42</v>
      </c>
      <c r="F161" s="266">
        <v>4093671.45</v>
      </c>
      <c r="G161" s="266"/>
      <c r="H161" s="260"/>
      <c r="I161" s="260"/>
    </row>
    <row r="162" spans="1:9" ht="12" customHeight="1" x14ac:dyDescent="0.25">
      <c r="A162" s="265" t="s">
        <v>326</v>
      </c>
      <c r="B162" s="260" t="s">
        <v>327</v>
      </c>
      <c r="C162" s="266">
        <v>19058973.350000001</v>
      </c>
      <c r="D162" s="266">
        <v>309194.74</v>
      </c>
      <c r="E162" s="266">
        <v>0</v>
      </c>
      <c r="F162" s="266">
        <v>18749778.609999999</v>
      </c>
      <c r="G162" s="266"/>
      <c r="H162" s="260"/>
      <c r="I162" s="260"/>
    </row>
    <row r="163" spans="1:9" ht="12" customHeight="1" x14ac:dyDescent="0.25">
      <c r="A163" s="265" t="s">
        <v>328</v>
      </c>
      <c r="B163" s="260" t="s">
        <v>329</v>
      </c>
      <c r="C163" s="266">
        <v>3646607.46</v>
      </c>
      <c r="D163" s="266">
        <v>0</v>
      </c>
      <c r="E163" s="266">
        <v>80609.929999999993</v>
      </c>
      <c r="F163" s="266">
        <v>3727217.39</v>
      </c>
      <c r="G163" s="266"/>
      <c r="H163" s="260"/>
      <c r="I163" s="260"/>
    </row>
    <row r="164" spans="1:9" ht="12" customHeight="1" x14ac:dyDescent="0.25">
      <c r="A164" s="262" t="s">
        <v>330</v>
      </c>
      <c r="B164" s="263" t="s">
        <v>305</v>
      </c>
      <c r="C164" s="264">
        <v>1238497.5900000001</v>
      </c>
      <c r="D164" s="264">
        <v>102131.4</v>
      </c>
      <c r="E164" s="264">
        <v>0</v>
      </c>
      <c r="F164" s="264">
        <v>1136366.19</v>
      </c>
      <c r="G164" s="264"/>
      <c r="H164" s="263"/>
      <c r="I164" s="263"/>
    </row>
    <row r="165" spans="1:9" ht="12" customHeight="1" x14ac:dyDescent="0.25">
      <c r="A165" s="262" t="s">
        <v>331</v>
      </c>
      <c r="B165" s="263" t="s">
        <v>305</v>
      </c>
      <c r="C165" s="264">
        <v>1238497.5900000001</v>
      </c>
      <c r="D165" s="264">
        <v>102131.4</v>
      </c>
      <c r="E165" s="264">
        <v>0</v>
      </c>
      <c r="F165" s="264">
        <v>1136366.19</v>
      </c>
      <c r="G165" s="264"/>
      <c r="H165" s="263"/>
      <c r="I165" s="263"/>
    </row>
    <row r="166" spans="1:9" ht="12" customHeight="1" x14ac:dyDescent="0.25">
      <c r="A166" s="262" t="s">
        <v>332</v>
      </c>
      <c r="B166" s="263" t="s">
        <v>305</v>
      </c>
      <c r="C166" s="264">
        <v>80000</v>
      </c>
      <c r="D166" s="264">
        <v>0</v>
      </c>
      <c r="E166" s="264">
        <v>0</v>
      </c>
      <c r="F166" s="264">
        <v>80000</v>
      </c>
      <c r="G166" s="264"/>
      <c r="H166" s="263"/>
      <c r="I166" s="263"/>
    </row>
    <row r="167" spans="1:9" ht="12" customHeight="1" x14ac:dyDescent="0.25">
      <c r="A167" s="265" t="s">
        <v>333</v>
      </c>
      <c r="B167" s="260" t="s">
        <v>334</v>
      </c>
      <c r="C167" s="266">
        <v>80000</v>
      </c>
      <c r="D167" s="266">
        <v>0</v>
      </c>
      <c r="E167" s="266">
        <v>0</v>
      </c>
      <c r="F167" s="266">
        <v>80000</v>
      </c>
      <c r="G167" s="266"/>
      <c r="H167" s="260"/>
      <c r="I167" s="260"/>
    </row>
    <row r="168" spans="1:9" ht="12" customHeight="1" x14ac:dyDescent="0.25">
      <c r="A168" s="262" t="s">
        <v>335</v>
      </c>
      <c r="B168" s="263" t="s">
        <v>336</v>
      </c>
      <c r="C168" s="264">
        <v>1158497.5900000001</v>
      </c>
      <c r="D168" s="264">
        <v>102131.4</v>
      </c>
      <c r="E168" s="264">
        <v>0</v>
      </c>
      <c r="F168" s="264">
        <v>1056366.19</v>
      </c>
      <c r="G168" s="264"/>
      <c r="H168" s="263"/>
      <c r="I168" s="263"/>
    </row>
    <row r="169" spans="1:9" ht="12" customHeight="1" x14ac:dyDescent="0.25">
      <c r="A169" s="265" t="s">
        <v>337</v>
      </c>
      <c r="B169" s="260" t="s">
        <v>338</v>
      </c>
      <c r="C169" s="266">
        <v>1158497.5900000001</v>
      </c>
      <c r="D169" s="266">
        <v>102131.4</v>
      </c>
      <c r="E169" s="266">
        <v>0</v>
      </c>
      <c r="F169" s="266">
        <v>1056366.19</v>
      </c>
      <c r="G169" s="266"/>
      <c r="H169" s="260"/>
      <c r="I169" s="260"/>
    </row>
    <row r="170" spans="1:9" ht="12" customHeight="1" x14ac:dyDescent="0.25">
      <c r="A170" s="262" t="s">
        <v>339</v>
      </c>
      <c r="B170" s="263" t="s">
        <v>340</v>
      </c>
      <c r="C170" s="264">
        <v>27859717.690000001</v>
      </c>
      <c r="D170" s="264">
        <v>0</v>
      </c>
      <c r="E170" s="264">
        <v>6937987.1699999999</v>
      </c>
      <c r="F170" s="264">
        <v>34797704.859999999</v>
      </c>
      <c r="G170" s="264"/>
      <c r="H170" s="263"/>
      <c r="I170" s="263"/>
    </row>
    <row r="171" spans="1:9" ht="12" customHeight="1" x14ac:dyDescent="0.25">
      <c r="A171" s="262" t="s">
        <v>341</v>
      </c>
      <c r="B171" s="263" t="s">
        <v>340</v>
      </c>
      <c r="C171" s="264">
        <v>27859717.690000001</v>
      </c>
      <c r="D171" s="264">
        <v>0</v>
      </c>
      <c r="E171" s="264">
        <v>6937987.1699999999</v>
      </c>
      <c r="F171" s="264">
        <v>34797704.859999999</v>
      </c>
      <c r="G171" s="264"/>
      <c r="H171" s="263"/>
      <c r="I171" s="263"/>
    </row>
    <row r="172" spans="1:9" ht="12" customHeight="1" x14ac:dyDescent="0.25">
      <c r="A172" s="262" t="s">
        <v>342</v>
      </c>
      <c r="B172" s="263" t="s">
        <v>343</v>
      </c>
      <c r="C172" s="264">
        <v>27859717.690000001</v>
      </c>
      <c r="D172" s="264">
        <v>0</v>
      </c>
      <c r="E172" s="264">
        <v>6936470.1600000001</v>
      </c>
      <c r="F172" s="264">
        <v>34796187.850000001</v>
      </c>
      <c r="G172" s="264"/>
      <c r="H172" s="263"/>
      <c r="I172" s="263"/>
    </row>
    <row r="173" spans="1:9" ht="12" customHeight="1" x14ac:dyDescent="0.25">
      <c r="A173" s="262" t="s">
        <v>344</v>
      </c>
      <c r="B173" s="263" t="s">
        <v>345</v>
      </c>
      <c r="C173" s="264">
        <v>27335462.25</v>
      </c>
      <c r="D173" s="264">
        <v>0</v>
      </c>
      <c r="E173" s="264">
        <v>6838570.1600000001</v>
      </c>
      <c r="F173" s="264">
        <v>34174032.409999996</v>
      </c>
      <c r="G173" s="264"/>
      <c r="H173" s="263"/>
      <c r="I173" s="263"/>
    </row>
    <row r="174" spans="1:9" ht="12" customHeight="1" x14ac:dyDescent="0.25">
      <c r="A174" s="262" t="s">
        <v>346</v>
      </c>
      <c r="B174" s="263" t="s">
        <v>347</v>
      </c>
      <c r="C174" s="264">
        <v>27335462.25</v>
      </c>
      <c r="D174" s="264">
        <v>0</v>
      </c>
      <c r="E174" s="264">
        <v>6838570.1600000001</v>
      </c>
      <c r="F174" s="264">
        <v>34174032.409999996</v>
      </c>
      <c r="G174" s="264"/>
      <c r="H174" s="263"/>
      <c r="I174" s="263"/>
    </row>
    <row r="175" spans="1:9" ht="12" customHeight="1" x14ac:dyDescent="0.25">
      <c r="A175" s="265" t="s">
        <v>348</v>
      </c>
      <c r="B175" s="260" t="s">
        <v>349</v>
      </c>
      <c r="C175" s="266">
        <v>26925171.469999999</v>
      </c>
      <c r="D175" s="266">
        <v>0</v>
      </c>
      <c r="E175" s="266">
        <v>6736438.7599999998</v>
      </c>
      <c r="F175" s="266">
        <v>33661610.229999997</v>
      </c>
      <c r="G175" s="266"/>
      <c r="H175" s="260"/>
      <c r="I175" s="260"/>
    </row>
    <row r="176" spans="1:9" ht="12" customHeight="1" x14ac:dyDescent="0.25">
      <c r="A176" s="265" t="s">
        <v>350</v>
      </c>
      <c r="B176" s="260" t="s">
        <v>351</v>
      </c>
      <c r="C176" s="266">
        <v>410290.78</v>
      </c>
      <c r="D176" s="266">
        <v>0</v>
      </c>
      <c r="E176" s="266">
        <v>102131.4</v>
      </c>
      <c r="F176" s="266">
        <v>512422.18</v>
      </c>
      <c r="G176" s="266"/>
      <c r="H176" s="260"/>
      <c r="I176" s="260"/>
    </row>
    <row r="177" spans="1:9" ht="12" customHeight="1" x14ac:dyDescent="0.25">
      <c r="A177" s="262" t="s">
        <v>352</v>
      </c>
      <c r="B177" s="263" t="s">
        <v>353</v>
      </c>
      <c r="C177" s="264">
        <v>524255.44</v>
      </c>
      <c r="D177" s="264">
        <v>0</v>
      </c>
      <c r="E177" s="264">
        <v>97900</v>
      </c>
      <c r="F177" s="264">
        <v>622155.43999999994</v>
      </c>
      <c r="G177" s="264"/>
      <c r="H177" s="263"/>
      <c r="I177" s="263"/>
    </row>
    <row r="178" spans="1:9" ht="12" customHeight="1" x14ac:dyDescent="0.25">
      <c r="A178" s="262" t="s">
        <v>354</v>
      </c>
      <c r="B178" s="263" t="s">
        <v>355</v>
      </c>
      <c r="C178" s="264">
        <v>524255.44</v>
      </c>
      <c r="D178" s="264">
        <v>0</v>
      </c>
      <c r="E178" s="264">
        <v>97900</v>
      </c>
      <c r="F178" s="264">
        <v>622155.43999999994</v>
      </c>
      <c r="G178" s="264"/>
      <c r="H178" s="263"/>
      <c r="I178" s="263"/>
    </row>
    <row r="179" spans="1:9" ht="12" customHeight="1" x14ac:dyDescent="0.25">
      <c r="A179" s="265" t="s">
        <v>356</v>
      </c>
      <c r="B179" s="260" t="s">
        <v>357</v>
      </c>
      <c r="C179" s="266">
        <v>524255.44</v>
      </c>
      <c r="D179" s="266">
        <v>0</v>
      </c>
      <c r="E179" s="266">
        <v>97900</v>
      </c>
      <c r="F179" s="266">
        <v>622155.43999999994</v>
      </c>
      <c r="G179" s="266"/>
      <c r="H179" s="260"/>
      <c r="I179" s="260"/>
    </row>
    <row r="180" spans="1:9" ht="12" customHeight="1" x14ac:dyDescent="0.25">
      <c r="A180" s="262" t="s">
        <v>947</v>
      </c>
      <c r="B180" s="263" t="s">
        <v>948</v>
      </c>
      <c r="C180" s="264">
        <v>0</v>
      </c>
      <c r="D180" s="264">
        <v>0</v>
      </c>
      <c r="E180" s="264">
        <v>1517.01</v>
      </c>
      <c r="F180" s="264">
        <v>1517.01</v>
      </c>
      <c r="G180" s="264"/>
      <c r="H180" s="263"/>
      <c r="I180" s="263"/>
    </row>
    <row r="181" spans="1:9" ht="12" customHeight="1" x14ac:dyDescent="0.25">
      <c r="A181" s="262" t="s">
        <v>949</v>
      </c>
      <c r="B181" s="263" t="s">
        <v>950</v>
      </c>
      <c r="C181" s="264">
        <v>0</v>
      </c>
      <c r="D181" s="264">
        <v>0</v>
      </c>
      <c r="E181" s="264">
        <v>1517.01</v>
      </c>
      <c r="F181" s="264">
        <v>1517.01</v>
      </c>
      <c r="G181" s="264"/>
      <c r="H181" s="263"/>
      <c r="I181" s="263"/>
    </row>
    <row r="182" spans="1:9" ht="12" customHeight="1" x14ac:dyDescent="0.25">
      <c r="A182" s="262" t="s">
        <v>951</v>
      </c>
      <c r="B182" s="263" t="s">
        <v>950</v>
      </c>
      <c r="C182" s="264">
        <v>0</v>
      </c>
      <c r="D182" s="264">
        <v>0</v>
      </c>
      <c r="E182" s="264">
        <v>1517.01</v>
      </c>
      <c r="F182" s="264">
        <v>1517.01</v>
      </c>
      <c r="G182" s="264"/>
      <c r="H182" s="263"/>
      <c r="I182" s="263"/>
    </row>
    <row r="183" spans="1:9" ht="12" customHeight="1" x14ac:dyDescent="0.25">
      <c r="A183" s="265" t="s">
        <v>952</v>
      </c>
      <c r="B183" s="260" t="s">
        <v>953</v>
      </c>
      <c r="C183" s="266">
        <v>0</v>
      </c>
      <c r="D183" s="266">
        <v>0</v>
      </c>
      <c r="E183" s="266">
        <v>1517.01</v>
      </c>
      <c r="F183" s="266">
        <v>1517.01</v>
      </c>
      <c r="G183" s="266"/>
      <c r="H183" s="260"/>
      <c r="I183" s="260"/>
    </row>
    <row r="184" spans="1:9" ht="12" customHeight="1" x14ac:dyDescent="0.25">
      <c r="A184" s="262" t="s">
        <v>358</v>
      </c>
      <c r="B184" s="263" t="s">
        <v>359</v>
      </c>
      <c r="C184" s="264">
        <v>27859717.690000001</v>
      </c>
      <c r="D184" s="264">
        <v>7795316.8300000001</v>
      </c>
      <c r="E184" s="264">
        <v>857329.66</v>
      </c>
      <c r="F184" s="264">
        <v>34797704.859999999</v>
      </c>
      <c r="G184" s="264"/>
      <c r="H184" s="263"/>
      <c r="I184" s="263"/>
    </row>
    <row r="185" spans="1:9" ht="12" customHeight="1" x14ac:dyDescent="0.25">
      <c r="A185" s="262" t="s">
        <v>360</v>
      </c>
      <c r="B185" s="263" t="s">
        <v>361</v>
      </c>
      <c r="C185" s="264">
        <v>28687276.600000001</v>
      </c>
      <c r="D185" s="264">
        <v>7783518.25</v>
      </c>
      <c r="E185" s="264">
        <v>662392.74</v>
      </c>
      <c r="F185" s="264">
        <v>35808402.109999999</v>
      </c>
      <c r="G185" s="264"/>
      <c r="H185" s="263"/>
      <c r="I185" s="263"/>
    </row>
    <row r="186" spans="1:9" ht="12" customHeight="1" x14ac:dyDescent="0.25">
      <c r="A186" s="262" t="s">
        <v>362</v>
      </c>
      <c r="B186" s="263" t="s">
        <v>361</v>
      </c>
      <c r="C186" s="264">
        <v>28687276.600000001</v>
      </c>
      <c r="D186" s="264">
        <v>7783518.25</v>
      </c>
      <c r="E186" s="264">
        <v>662392.74</v>
      </c>
      <c r="F186" s="264">
        <v>35808402.109999999</v>
      </c>
      <c r="G186" s="264"/>
      <c r="H186" s="263"/>
      <c r="I186" s="263"/>
    </row>
    <row r="187" spans="1:9" ht="12" customHeight="1" x14ac:dyDescent="0.25">
      <c r="A187" s="262" t="s">
        <v>363</v>
      </c>
      <c r="B187" s="263" t="s">
        <v>364</v>
      </c>
      <c r="C187" s="264">
        <v>18139737.100000001</v>
      </c>
      <c r="D187" s="264">
        <v>5022374.3099999996</v>
      </c>
      <c r="E187" s="264">
        <v>575825.71</v>
      </c>
      <c r="F187" s="264">
        <v>22586285.699999999</v>
      </c>
      <c r="G187" s="264"/>
      <c r="H187" s="263"/>
      <c r="I187" s="263"/>
    </row>
    <row r="188" spans="1:9" ht="12" customHeight="1" x14ac:dyDescent="0.25">
      <c r="A188" s="262" t="s">
        <v>365</v>
      </c>
      <c r="B188" s="263" t="s">
        <v>364</v>
      </c>
      <c r="C188" s="264">
        <v>8777745.0600000005</v>
      </c>
      <c r="D188" s="264">
        <v>2421328.2799999998</v>
      </c>
      <c r="E188" s="264">
        <v>210951.27</v>
      </c>
      <c r="F188" s="264">
        <v>10988122.07</v>
      </c>
      <c r="G188" s="264"/>
      <c r="H188" s="263"/>
      <c r="I188" s="263"/>
    </row>
    <row r="189" spans="1:9" ht="12" customHeight="1" x14ac:dyDescent="0.25">
      <c r="A189" s="265" t="s">
        <v>366</v>
      </c>
      <c r="B189" s="260" t="s">
        <v>367</v>
      </c>
      <c r="C189" s="266">
        <v>7901166.1200000001</v>
      </c>
      <c r="D189" s="266">
        <v>2048328.35</v>
      </c>
      <c r="E189" s="266">
        <v>3786.21</v>
      </c>
      <c r="F189" s="266">
        <v>9945708.2599999998</v>
      </c>
      <c r="G189" s="266"/>
      <c r="H189" s="260"/>
      <c r="I189" s="260"/>
    </row>
    <row r="190" spans="1:9" ht="12" customHeight="1" x14ac:dyDescent="0.25">
      <c r="A190" s="265" t="s">
        <v>944</v>
      </c>
      <c r="B190" s="260" t="s">
        <v>945</v>
      </c>
      <c r="C190" s="266">
        <v>3.84</v>
      </c>
      <c r="D190" s="266">
        <v>0</v>
      </c>
      <c r="E190" s="266">
        <v>0</v>
      </c>
      <c r="F190" s="266">
        <v>3.84</v>
      </c>
      <c r="G190" s="266"/>
      <c r="H190" s="260"/>
      <c r="I190" s="260"/>
    </row>
    <row r="191" spans="1:9" ht="12" customHeight="1" x14ac:dyDescent="0.25">
      <c r="A191" s="265" t="s">
        <v>641</v>
      </c>
      <c r="B191" s="260" t="s">
        <v>642</v>
      </c>
      <c r="C191" s="266">
        <v>0</v>
      </c>
      <c r="D191" s="266">
        <v>14613.75</v>
      </c>
      <c r="E191" s="266">
        <v>16017.37</v>
      </c>
      <c r="F191" s="266">
        <v>-1403.62</v>
      </c>
      <c r="G191" s="266"/>
      <c r="H191" s="260"/>
      <c r="I191" s="260"/>
    </row>
    <row r="192" spans="1:9" ht="12" customHeight="1" x14ac:dyDescent="0.25">
      <c r="A192" s="265" t="s">
        <v>368</v>
      </c>
      <c r="B192" s="260" t="s">
        <v>369</v>
      </c>
      <c r="C192" s="266">
        <v>0</v>
      </c>
      <c r="D192" s="266">
        <v>166633</v>
      </c>
      <c r="E192" s="266">
        <v>174936.51</v>
      </c>
      <c r="F192" s="266">
        <v>-8303.5100000000093</v>
      </c>
      <c r="G192" s="266"/>
      <c r="H192" s="260"/>
      <c r="I192" s="260"/>
    </row>
    <row r="193" spans="1:9" ht="12" customHeight="1" x14ac:dyDescent="0.25">
      <c r="A193" s="265" t="s">
        <v>370</v>
      </c>
      <c r="B193" s="260" t="s">
        <v>371</v>
      </c>
      <c r="C193" s="266">
        <v>349222.63</v>
      </c>
      <c r="D193" s="266">
        <v>86269.02</v>
      </c>
      <c r="E193" s="266">
        <v>560.33000000000004</v>
      </c>
      <c r="F193" s="266">
        <v>434931.32</v>
      </c>
      <c r="G193" s="266"/>
      <c r="H193" s="260"/>
      <c r="I193" s="260"/>
    </row>
    <row r="194" spans="1:9" ht="12" customHeight="1" x14ac:dyDescent="0.25">
      <c r="A194" s="265" t="s">
        <v>372</v>
      </c>
      <c r="B194" s="260" t="s">
        <v>373</v>
      </c>
      <c r="C194" s="266">
        <v>7229.06</v>
      </c>
      <c r="D194" s="266">
        <v>1666.8</v>
      </c>
      <c r="E194" s="266">
        <v>0</v>
      </c>
      <c r="F194" s="266">
        <v>8895.86</v>
      </c>
      <c r="G194" s="266"/>
      <c r="H194" s="260"/>
      <c r="I194" s="260"/>
    </row>
    <row r="195" spans="1:9" ht="12" customHeight="1" x14ac:dyDescent="0.25">
      <c r="A195" s="265" t="s">
        <v>374</v>
      </c>
      <c r="B195" s="260" t="s">
        <v>375</v>
      </c>
      <c r="C195" s="266">
        <v>198841.89</v>
      </c>
      <c r="D195" s="266">
        <v>23707.42</v>
      </c>
      <c r="E195" s="266">
        <v>15650.85</v>
      </c>
      <c r="F195" s="266">
        <v>206898.46</v>
      </c>
      <c r="G195" s="266"/>
      <c r="H195" s="260"/>
      <c r="I195" s="260"/>
    </row>
    <row r="196" spans="1:9" ht="12" customHeight="1" x14ac:dyDescent="0.25">
      <c r="A196" s="265" t="s">
        <v>376</v>
      </c>
      <c r="B196" s="260" t="s">
        <v>377</v>
      </c>
      <c r="C196" s="266">
        <v>29281.52</v>
      </c>
      <c r="D196" s="266">
        <v>7109.94</v>
      </c>
      <c r="E196" s="266">
        <v>0</v>
      </c>
      <c r="F196" s="266">
        <v>36391.46</v>
      </c>
      <c r="G196" s="266"/>
      <c r="H196" s="260"/>
      <c r="I196" s="260"/>
    </row>
    <row r="197" spans="1:9" ht="12" customHeight="1" x14ac:dyDescent="0.25">
      <c r="A197" s="265" t="s">
        <v>378</v>
      </c>
      <c r="B197" s="260" t="s">
        <v>379</v>
      </c>
      <c r="C197" s="266">
        <v>292000</v>
      </c>
      <c r="D197" s="266">
        <v>73000</v>
      </c>
      <c r="E197" s="266">
        <v>0</v>
      </c>
      <c r="F197" s="266">
        <v>365000</v>
      </c>
      <c r="G197" s="266"/>
      <c r="H197" s="260"/>
      <c r="I197" s="260"/>
    </row>
    <row r="198" spans="1:9" ht="12" customHeight="1" x14ac:dyDescent="0.25">
      <c r="A198" s="262" t="s">
        <v>380</v>
      </c>
      <c r="B198" s="263" t="s">
        <v>381</v>
      </c>
      <c r="C198" s="264">
        <v>3336650.29</v>
      </c>
      <c r="D198" s="264">
        <v>954641.1</v>
      </c>
      <c r="E198" s="264">
        <v>262000.77</v>
      </c>
      <c r="F198" s="264">
        <v>4029290.62</v>
      </c>
      <c r="G198" s="264"/>
      <c r="H198" s="263"/>
      <c r="I198" s="263"/>
    </row>
    <row r="199" spans="1:9" ht="12" customHeight="1" x14ac:dyDescent="0.25">
      <c r="A199" s="265" t="s">
        <v>382</v>
      </c>
      <c r="B199" s="260" t="s">
        <v>383</v>
      </c>
      <c r="C199" s="266">
        <v>1686294.3</v>
      </c>
      <c r="D199" s="266">
        <v>548972.86</v>
      </c>
      <c r="E199" s="266">
        <v>139143.21</v>
      </c>
      <c r="F199" s="266">
        <v>2096123.95</v>
      </c>
      <c r="G199" s="266"/>
      <c r="H199" s="260"/>
      <c r="I199" s="260"/>
    </row>
    <row r="200" spans="1:9" ht="12" customHeight="1" x14ac:dyDescent="0.25">
      <c r="A200" s="265" t="s">
        <v>384</v>
      </c>
      <c r="B200" s="260" t="s">
        <v>385</v>
      </c>
      <c r="C200" s="266">
        <v>96450.46</v>
      </c>
      <c r="D200" s="266">
        <v>0</v>
      </c>
      <c r="E200" s="266">
        <v>0</v>
      </c>
      <c r="F200" s="266">
        <v>96450.46</v>
      </c>
      <c r="G200" s="266"/>
      <c r="H200" s="260"/>
      <c r="I200" s="260"/>
    </row>
    <row r="201" spans="1:9" ht="12" customHeight="1" x14ac:dyDescent="0.25">
      <c r="A201" s="265" t="s">
        <v>386</v>
      </c>
      <c r="B201" s="260" t="s">
        <v>387</v>
      </c>
      <c r="C201" s="266">
        <v>1406724.49</v>
      </c>
      <c r="D201" s="266">
        <v>346276.28</v>
      </c>
      <c r="E201" s="266">
        <v>92190.76</v>
      </c>
      <c r="F201" s="266">
        <v>1660810.01</v>
      </c>
      <c r="G201" s="266"/>
      <c r="H201" s="260"/>
      <c r="I201" s="260"/>
    </row>
    <row r="202" spans="1:9" ht="12" customHeight="1" x14ac:dyDescent="0.25">
      <c r="A202" s="265" t="s">
        <v>388</v>
      </c>
      <c r="B202" s="260" t="s">
        <v>389</v>
      </c>
      <c r="C202" s="266">
        <v>147181.04</v>
      </c>
      <c r="D202" s="266">
        <v>59391.96</v>
      </c>
      <c r="E202" s="266">
        <v>30666.799999999999</v>
      </c>
      <c r="F202" s="266">
        <v>175906.2</v>
      </c>
      <c r="G202" s="266"/>
      <c r="H202" s="260"/>
      <c r="I202" s="260"/>
    </row>
    <row r="203" spans="1:9" ht="12" customHeight="1" x14ac:dyDescent="0.25">
      <c r="A203" s="262" t="s">
        <v>390</v>
      </c>
      <c r="B203" s="263" t="s">
        <v>391</v>
      </c>
      <c r="C203" s="264">
        <v>3337521.39</v>
      </c>
      <c r="D203" s="264">
        <v>857634.27</v>
      </c>
      <c r="E203" s="264">
        <v>43874.49</v>
      </c>
      <c r="F203" s="264">
        <v>4151281.17</v>
      </c>
      <c r="G203" s="264"/>
      <c r="H203" s="263"/>
      <c r="I203" s="263"/>
    </row>
    <row r="204" spans="1:9" ht="12" customHeight="1" x14ac:dyDescent="0.25">
      <c r="A204" s="265" t="s">
        <v>392</v>
      </c>
      <c r="B204" s="260" t="s">
        <v>393</v>
      </c>
      <c r="C204" s="266">
        <v>2230144.04</v>
      </c>
      <c r="D204" s="266">
        <v>609998.22</v>
      </c>
      <c r="E204" s="266">
        <v>33232.129999999997</v>
      </c>
      <c r="F204" s="266">
        <v>2806910.13</v>
      </c>
      <c r="G204" s="266"/>
      <c r="H204" s="260"/>
      <c r="I204" s="260"/>
    </row>
    <row r="205" spans="1:9" ht="12" customHeight="1" x14ac:dyDescent="0.25">
      <c r="A205" s="265" t="s">
        <v>394</v>
      </c>
      <c r="B205" s="260" t="s">
        <v>395</v>
      </c>
      <c r="C205" s="266">
        <v>1016369.52</v>
      </c>
      <c r="D205" s="266">
        <v>225359.44</v>
      </c>
      <c r="E205" s="266">
        <v>10642.36</v>
      </c>
      <c r="F205" s="266">
        <v>1231086.6000000001</v>
      </c>
      <c r="G205" s="266"/>
      <c r="H205" s="260"/>
      <c r="I205" s="260"/>
    </row>
    <row r="206" spans="1:9" ht="12" customHeight="1" x14ac:dyDescent="0.25">
      <c r="A206" s="265" t="s">
        <v>396</v>
      </c>
      <c r="B206" s="260" t="s">
        <v>397</v>
      </c>
      <c r="C206" s="266">
        <v>91007.83</v>
      </c>
      <c r="D206" s="266">
        <v>22276.61</v>
      </c>
      <c r="E206" s="266">
        <v>0</v>
      </c>
      <c r="F206" s="266">
        <v>113284.44</v>
      </c>
      <c r="G206" s="266"/>
      <c r="H206" s="260"/>
      <c r="I206" s="260"/>
    </row>
    <row r="207" spans="1:9" ht="12" customHeight="1" x14ac:dyDescent="0.25">
      <c r="A207" s="262" t="s">
        <v>398</v>
      </c>
      <c r="B207" s="263" t="s">
        <v>308</v>
      </c>
      <c r="C207" s="264">
        <v>2603662.52</v>
      </c>
      <c r="D207" s="264">
        <v>773443.96</v>
      </c>
      <c r="E207" s="264">
        <v>58999.18</v>
      </c>
      <c r="F207" s="264">
        <v>3318107.3</v>
      </c>
      <c r="G207" s="264"/>
      <c r="H207" s="263"/>
      <c r="I207" s="263"/>
    </row>
    <row r="208" spans="1:9" ht="12" customHeight="1" x14ac:dyDescent="0.25">
      <c r="A208" s="265" t="s">
        <v>399</v>
      </c>
      <c r="B208" s="260" t="s">
        <v>400</v>
      </c>
      <c r="C208" s="266">
        <v>1267298.67</v>
      </c>
      <c r="D208" s="266">
        <v>367200.92</v>
      </c>
      <c r="E208" s="266">
        <v>21654.15</v>
      </c>
      <c r="F208" s="266">
        <v>1612845.44</v>
      </c>
      <c r="G208" s="266"/>
      <c r="H208" s="260"/>
      <c r="I208" s="260"/>
    </row>
    <row r="209" spans="1:9" ht="12" customHeight="1" x14ac:dyDescent="0.25">
      <c r="A209" s="265" t="s">
        <v>401</v>
      </c>
      <c r="B209" s="260" t="s">
        <v>402</v>
      </c>
      <c r="C209" s="266">
        <v>236104.07</v>
      </c>
      <c r="D209" s="266">
        <v>95641.23</v>
      </c>
      <c r="E209" s="266">
        <v>24296.7</v>
      </c>
      <c r="F209" s="266">
        <v>307448.59999999998</v>
      </c>
      <c r="G209" s="266"/>
      <c r="H209" s="260"/>
      <c r="I209" s="260"/>
    </row>
    <row r="210" spans="1:9" ht="12" customHeight="1" x14ac:dyDescent="0.25">
      <c r="A210" s="265" t="s">
        <v>403</v>
      </c>
      <c r="B210" s="260" t="s">
        <v>404</v>
      </c>
      <c r="C210" s="266">
        <v>71344.33</v>
      </c>
      <c r="D210" s="266">
        <v>28819.24</v>
      </c>
      <c r="E210" s="266">
        <v>7337.85</v>
      </c>
      <c r="F210" s="266">
        <v>92825.72</v>
      </c>
      <c r="G210" s="266"/>
      <c r="H210" s="260"/>
      <c r="I210" s="260"/>
    </row>
    <row r="211" spans="1:9" ht="12" customHeight="1" x14ac:dyDescent="0.25">
      <c r="A211" s="265" t="s">
        <v>405</v>
      </c>
      <c r="B211" s="260" t="s">
        <v>406</v>
      </c>
      <c r="C211" s="266">
        <v>765054.23</v>
      </c>
      <c r="D211" s="266">
        <v>209520.7</v>
      </c>
      <c r="E211" s="266">
        <v>4246.12</v>
      </c>
      <c r="F211" s="266">
        <v>970328.81</v>
      </c>
      <c r="G211" s="266"/>
      <c r="H211" s="260"/>
      <c r="I211" s="260"/>
    </row>
    <row r="212" spans="1:9" ht="12" customHeight="1" x14ac:dyDescent="0.25">
      <c r="A212" s="265" t="s">
        <v>407</v>
      </c>
      <c r="B212" s="260" t="s">
        <v>408</v>
      </c>
      <c r="C212" s="266">
        <v>202656.31</v>
      </c>
      <c r="D212" s="266">
        <v>55500.17</v>
      </c>
      <c r="E212" s="266">
        <v>1124.73</v>
      </c>
      <c r="F212" s="266">
        <v>257031.75</v>
      </c>
      <c r="G212" s="266"/>
      <c r="H212" s="260"/>
      <c r="I212" s="260"/>
    </row>
    <row r="213" spans="1:9" ht="12" customHeight="1" x14ac:dyDescent="0.25">
      <c r="A213" s="265" t="s">
        <v>409</v>
      </c>
      <c r="B213" s="260" t="s">
        <v>410</v>
      </c>
      <c r="C213" s="266">
        <v>61204.91</v>
      </c>
      <c r="D213" s="266">
        <v>16761.7</v>
      </c>
      <c r="E213" s="266">
        <v>339.63</v>
      </c>
      <c r="F213" s="266">
        <v>77626.98</v>
      </c>
      <c r="G213" s="266"/>
      <c r="H213" s="260"/>
      <c r="I213" s="260"/>
    </row>
    <row r="214" spans="1:9" ht="12" customHeight="1" x14ac:dyDescent="0.25">
      <c r="A214" s="262" t="s">
        <v>411</v>
      </c>
      <c r="B214" s="263" t="s">
        <v>412</v>
      </c>
      <c r="C214" s="264">
        <v>84157.84</v>
      </c>
      <c r="D214" s="264">
        <v>15326.7</v>
      </c>
      <c r="E214" s="264">
        <v>0</v>
      </c>
      <c r="F214" s="264">
        <v>99484.54</v>
      </c>
      <c r="G214" s="264"/>
      <c r="H214" s="263"/>
      <c r="I214" s="263"/>
    </row>
    <row r="215" spans="1:9" ht="12" customHeight="1" x14ac:dyDescent="0.25">
      <c r="A215" s="265" t="s">
        <v>413</v>
      </c>
      <c r="B215" s="260" t="s">
        <v>414</v>
      </c>
      <c r="C215" s="266">
        <v>57864.06</v>
      </c>
      <c r="D215" s="266">
        <v>15326.7</v>
      </c>
      <c r="E215" s="266">
        <v>0</v>
      </c>
      <c r="F215" s="266">
        <v>73190.759999999995</v>
      </c>
      <c r="G215" s="266"/>
      <c r="H215" s="260"/>
      <c r="I215" s="260"/>
    </row>
    <row r="216" spans="1:9" ht="12" customHeight="1" x14ac:dyDescent="0.25">
      <c r="A216" s="265" t="s">
        <v>415</v>
      </c>
      <c r="B216" s="260" t="s">
        <v>412</v>
      </c>
      <c r="C216" s="266">
        <v>26293.78</v>
      </c>
      <c r="D216" s="266">
        <v>0</v>
      </c>
      <c r="E216" s="266">
        <v>0</v>
      </c>
      <c r="F216" s="266">
        <v>26293.78</v>
      </c>
      <c r="G216" s="266"/>
      <c r="H216" s="260"/>
      <c r="I216" s="260"/>
    </row>
    <row r="217" spans="1:9" ht="12" customHeight="1" x14ac:dyDescent="0.25">
      <c r="A217" s="262" t="s">
        <v>416</v>
      </c>
      <c r="B217" s="263" t="s">
        <v>361</v>
      </c>
      <c r="C217" s="264">
        <v>5636800.9199999999</v>
      </c>
      <c r="D217" s="264">
        <v>1076401.94</v>
      </c>
      <c r="E217" s="264">
        <v>22582.29</v>
      </c>
      <c r="F217" s="264">
        <v>6690620.5700000003</v>
      </c>
      <c r="G217" s="264"/>
      <c r="H217" s="263"/>
      <c r="I217" s="263"/>
    </row>
    <row r="218" spans="1:9" ht="12" customHeight="1" x14ac:dyDescent="0.25">
      <c r="A218" s="262" t="s">
        <v>417</v>
      </c>
      <c r="B218" s="263" t="s">
        <v>418</v>
      </c>
      <c r="C218" s="264">
        <v>534359.75</v>
      </c>
      <c r="D218" s="264">
        <v>158530.06</v>
      </c>
      <c r="E218" s="264">
        <v>154.46</v>
      </c>
      <c r="F218" s="264">
        <v>692735.35</v>
      </c>
      <c r="G218" s="264"/>
      <c r="H218" s="263"/>
      <c r="I218" s="263"/>
    </row>
    <row r="219" spans="1:9" ht="12" customHeight="1" x14ac:dyDescent="0.25">
      <c r="A219" s="265" t="s">
        <v>419</v>
      </c>
      <c r="B219" s="260" t="s">
        <v>420</v>
      </c>
      <c r="C219" s="266">
        <v>60142.09</v>
      </c>
      <c r="D219" s="266">
        <v>6625.53</v>
      </c>
      <c r="E219" s="266">
        <v>0</v>
      </c>
      <c r="F219" s="266">
        <v>66767.62</v>
      </c>
      <c r="G219" s="266"/>
      <c r="H219" s="260"/>
      <c r="I219" s="260"/>
    </row>
    <row r="220" spans="1:9" ht="12" customHeight="1" x14ac:dyDescent="0.25">
      <c r="A220" s="265" t="s">
        <v>421</v>
      </c>
      <c r="B220" s="260" t="s">
        <v>422</v>
      </c>
      <c r="C220" s="266">
        <v>280215.23</v>
      </c>
      <c r="D220" s="266">
        <v>67447.960000000006</v>
      </c>
      <c r="E220" s="266">
        <v>154.46</v>
      </c>
      <c r="F220" s="266">
        <v>347508.73</v>
      </c>
      <c r="G220" s="266"/>
      <c r="H220" s="260"/>
      <c r="I220" s="260"/>
    </row>
    <row r="221" spans="1:9" ht="12" customHeight="1" x14ac:dyDescent="0.25">
      <c r="A221" s="265" t="s">
        <v>423</v>
      </c>
      <c r="B221" s="260" t="s">
        <v>424</v>
      </c>
      <c r="C221" s="266">
        <v>115749.18</v>
      </c>
      <c r="D221" s="266">
        <v>58129.7</v>
      </c>
      <c r="E221" s="266">
        <v>0</v>
      </c>
      <c r="F221" s="266">
        <v>173878.88</v>
      </c>
      <c r="G221" s="266"/>
      <c r="H221" s="260"/>
      <c r="I221" s="260"/>
    </row>
    <row r="222" spans="1:9" ht="12" customHeight="1" x14ac:dyDescent="0.25">
      <c r="A222" s="265" t="s">
        <v>425</v>
      </c>
      <c r="B222" s="260" t="s">
        <v>426</v>
      </c>
      <c r="C222" s="266">
        <v>78253.25</v>
      </c>
      <c r="D222" s="266">
        <v>26326.87</v>
      </c>
      <c r="E222" s="266">
        <v>0</v>
      </c>
      <c r="F222" s="266">
        <v>104580.12</v>
      </c>
      <c r="G222" s="266"/>
      <c r="H222" s="260"/>
      <c r="I222" s="260"/>
    </row>
    <row r="223" spans="1:9" ht="12" customHeight="1" x14ac:dyDescent="0.25">
      <c r="A223" s="262" t="s">
        <v>427</v>
      </c>
      <c r="B223" s="263" t="s">
        <v>428</v>
      </c>
      <c r="C223" s="264">
        <v>3067178.16</v>
      </c>
      <c r="D223" s="264">
        <v>570195.79</v>
      </c>
      <c r="E223" s="264">
        <v>0</v>
      </c>
      <c r="F223" s="264">
        <v>3637373.95</v>
      </c>
      <c r="G223" s="264"/>
      <c r="H223" s="263"/>
      <c r="I223" s="263"/>
    </row>
    <row r="224" spans="1:9" ht="12" customHeight="1" x14ac:dyDescent="0.25">
      <c r="A224" s="265" t="s">
        <v>429</v>
      </c>
      <c r="B224" s="260" t="s">
        <v>430</v>
      </c>
      <c r="C224" s="266">
        <v>903954.08</v>
      </c>
      <c r="D224" s="266">
        <v>218881.99</v>
      </c>
      <c r="E224" s="266">
        <v>0</v>
      </c>
      <c r="F224" s="266">
        <v>1122836.07</v>
      </c>
      <c r="G224" s="266"/>
      <c r="H224" s="260"/>
      <c r="I224" s="260"/>
    </row>
    <row r="225" spans="1:9" ht="12" customHeight="1" x14ac:dyDescent="0.25">
      <c r="A225" s="265" t="s">
        <v>431</v>
      </c>
      <c r="B225" s="260" t="s">
        <v>432</v>
      </c>
      <c r="C225" s="266">
        <v>808582.85</v>
      </c>
      <c r="D225" s="266">
        <v>193314.47</v>
      </c>
      <c r="E225" s="266">
        <v>0</v>
      </c>
      <c r="F225" s="266">
        <v>1001897.32</v>
      </c>
      <c r="G225" s="266"/>
      <c r="H225" s="260"/>
      <c r="I225" s="260"/>
    </row>
    <row r="226" spans="1:9" ht="12" customHeight="1" x14ac:dyDescent="0.25">
      <c r="A226" s="265" t="s">
        <v>433</v>
      </c>
      <c r="B226" s="260" t="s">
        <v>434</v>
      </c>
      <c r="C226" s="266">
        <v>156107.88</v>
      </c>
      <c r="D226" s="266">
        <v>24709.01</v>
      </c>
      <c r="E226" s="266">
        <v>0</v>
      </c>
      <c r="F226" s="266">
        <v>180816.89</v>
      </c>
      <c r="G226" s="266"/>
      <c r="H226" s="260"/>
      <c r="I226" s="260"/>
    </row>
    <row r="227" spans="1:9" ht="12" customHeight="1" x14ac:dyDescent="0.25">
      <c r="A227" s="265" t="s">
        <v>435</v>
      </c>
      <c r="B227" s="260" t="s">
        <v>436</v>
      </c>
      <c r="C227" s="266">
        <v>375967.96</v>
      </c>
      <c r="D227" s="266">
        <v>91179.61</v>
      </c>
      <c r="E227" s="266">
        <v>0</v>
      </c>
      <c r="F227" s="266">
        <v>467147.57</v>
      </c>
      <c r="G227" s="266"/>
      <c r="H227" s="260"/>
      <c r="I227" s="260"/>
    </row>
    <row r="228" spans="1:9" ht="12" customHeight="1" x14ac:dyDescent="0.25">
      <c r="A228" s="265" t="s">
        <v>437</v>
      </c>
      <c r="B228" s="260" t="s">
        <v>438</v>
      </c>
      <c r="C228" s="266">
        <v>154481.15</v>
      </c>
      <c r="D228" s="266">
        <v>33771.769999999997</v>
      </c>
      <c r="E228" s="266">
        <v>0</v>
      </c>
      <c r="F228" s="266">
        <v>188252.92</v>
      </c>
      <c r="G228" s="266"/>
      <c r="H228" s="260"/>
      <c r="I228" s="260"/>
    </row>
    <row r="229" spans="1:9" ht="12" customHeight="1" x14ac:dyDescent="0.25">
      <c r="A229" s="265" t="s">
        <v>439</v>
      </c>
      <c r="B229" s="260" t="s">
        <v>440</v>
      </c>
      <c r="C229" s="266">
        <v>34635.97</v>
      </c>
      <c r="D229" s="266">
        <v>8338.94</v>
      </c>
      <c r="E229" s="266">
        <v>0</v>
      </c>
      <c r="F229" s="266">
        <v>42974.91</v>
      </c>
      <c r="G229" s="266"/>
      <c r="H229" s="260"/>
      <c r="I229" s="260"/>
    </row>
    <row r="230" spans="1:9" ht="12" customHeight="1" x14ac:dyDescent="0.25">
      <c r="A230" s="265" t="s">
        <v>441</v>
      </c>
      <c r="B230" s="260" t="s">
        <v>166</v>
      </c>
      <c r="C230" s="266">
        <v>633448.27</v>
      </c>
      <c r="D230" s="266">
        <v>0</v>
      </c>
      <c r="E230" s="266">
        <v>0</v>
      </c>
      <c r="F230" s="266">
        <v>633448.27</v>
      </c>
      <c r="G230" s="266"/>
      <c r="H230" s="260"/>
      <c r="I230" s="260"/>
    </row>
    <row r="231" spans="1:9" ht="12" customHeight="1" x14ac:dyDescent="0.25">
      <c r="A231" s="262" t="s">
        <v>442</v>
      </c>
      <c r="B231" s="263" t="s">
        <v>443</v>
      </c>
      <c r="C231" s="264">
        <v>264117.53999999998</v>
      </c>
      <c r="D231" s="264">
        <v>28285.91</v>
      </c>
      <c r="E231" s="264">
        <v>19841.84</v>
      </c>
      <c r="F231" s="264">
        <v>272561.61</v>
      </c>
      <c r="G231" s="264"/>
      <c r="H231" s="263"/>
      <c r="I231" s="263"/>
    </row>
    <row r="232" spans="1:9" ht="12" customHeight="1" x14ac:dyDescent="0.25">
      <c r="A232" s="265" t="s">
        <v>444</v>
      </c>
      <c r="B232" s="260" t="s">
        <v>445</v>
      </c>
      <c r="C232" s="266">
        <v>157020.72</v>
      </c>
      <c r="D232" s="266">
        <v>15274.59</v>
      </c>
      <c r="E232" s="266">
        <v>0</v>
      </c>
      <c r="F232" s="266">
        <v>172295.31</v>
      </c>
      <c r="G232" s="266"/>
      <c r="H232" s="260"/>
      <c r="I232" s="260"/>
    </row>
    <row r="233" spans="1:9" ht="12" customHeight="1" x14ac:dyDescent="0.25">
      <c r="A233" s="265" t="s">
        <v>446</v>
      </c>
      <c r="B233" s="260" t="s">
        <v>447</v>
      </c>
      <c r="C233" s="266">
        <v>107223.33</v>
      </c>
      <c r="D233" s="266">
        <v>13011.32</v>
      </c>
      <c r="E233" s="266">
        <v>19841.84</v>
      </c>
      <c r="F233" s="266">
        <v>100392.81</v>
      </c>
      <c r="G233" s="266"/>
      <c r="H233" s="260"/>
      <c r="I233" s="260"/>
    </row>
    <row r="234" spans="1:9" ht="12" customHeight="1" x14ac:dyDescent="0.25">
      <c r="A234" s="265" t="s">
        <v>448</v>
      </c>
      <c r="B234" s="260" t="s">
        <v>449</v>
      </c>
      <c r="C234" s="266">
        <v>-126.51</v>
      </c>
      <c r="D234" s="266">
        <v>0</v>
      </c>
      <c r="E234" s="266">
        <v>0</v>
      </c>
      <c r="F234" s="266">
        <v>-126.51</v>
      </c>
      <c r="G234" s="266"/>
      <c r="H234" s="260"/>
      <c r="I234" s="260"/>
    </row>
    <row r="235" spans="1:9" ht="12" customHeight="1" x14ac:dyDescent="0.25">
      <c r="A235" s="262" t="s">
        <v>450</v>
      </c>
      <c r="B235" s="263" t="s">
        <v>451</v>
      </c>
      <c r="C235" s="264">
        <v>1147798.07</v>
      </c>
      <c r="D235" s="264">
        <v>222765.83</v>
      </c>
      <c r="E235" s="264">
        <v>9.83</v>
      </c>
      <c r="F235" s="264">
        <v>1370554.07</v>
      </c>
      <c r="G235" s="264"/>
      <c r="H235" s="263"/>
      <c r="I235" s="263"/>
    </row>
    <row r="236" spans="1:9" ht="12" customHeight="1" x14ac:dyDescent="0.25">
      <c r="A236" s="265" t="s">
        <v>452</v>
      </c>
      <c r="B236" s="260" t="s">
        <v>453</v>
      </c>
      <c r="C236" s="266">
        <v>705901.96</v>
      </c>
      <c r="D236" s="266">
        <v>118505.91</v>
      </c>
      <c r="E236" s="266">
        <v>0</v>
      </c>
      <c r="F236" s="266">
        <v>824407.87</v>
      </c>
      <c r="G236" s="266"/>
      <c r="H236" s="260"/>
      <c r="I236" s="260"/>
    </row>
    <row r="237" spans="1:9" ht="12" customHeight="1" x14ac:dyDescent="0.25">
      <c r="A237" s="265" t="s">
        <v>454</v>
      </c>
      <c r="B237" s="260" t="s">
        <v>455</v>
      </c>
      <c r="C237" s="266">
        <v>69117.39</v>
      </c>
      <c r="D237" s="266">
        <v>19293.13</v>
      </c>
      <c r="E237" s="266">
        <v>0</v>
      </c>
      <c r="F237" s="266">
        <v>88410.52</v>
      </c>
      <c r="G237" s="266"/>
      <c r="H237" s="260"/>
      <c r="I237" s="260"/>
    </row>
    <row r="238" spans="1:9" ht="12" customHeight="1" x14ac:dyDescent="0.25">
      <c r="A238" s="265" t="s">
        <v>456</v>
      </c>
      <c r="B238" s="260" t="s">
        <v>457</v>
      </c>
      <c r="C238" s="266">
        <v>174581.8</v>
      </c>
      <c r="D238" s="266">
        <v>37245.61</v>
      </c>
      <c r="E238" s="266">
        <v>9.83</v>
      </c>
      <c r="F238" s="266">
        <v>211817.58</v>
      </c>
      <c r="G238" s="266"/>
      <c r="H238" s="260"/>
      <c r="I238" s="260"/>
    </row>
    <row r="239" spans="1:9" ht="12" customHeight="1" x14ac:dyDescent="0.25">
      <c r="A239" s="265" t="s">
        <v>458</v>
      </c>
      <c r="B239" s="260" t="s">
        <v>459</v>
      </c>
      <c r="C239" s="266">
        <v>-12081.63</v>
      </c>
      <c r="D239" s="266">
        <v>0</v>
      </c>
      <c r="E239" s="266">
        <v>0</v>
      </c>
      <c r="F239" s="266">
        <v>-12081.63</v>
      </c>
      <c r="G239" s="266"/>
      <c r="H239" s="260"/>
      <c r="I239" s="260"/>
    </row>
    <row r="240" spans="1:9" ht="12" customHeight="1" x14ac:dyDescent="0.25">
      <c r="A240" s="265" t="s">
        <v>460</v>
      </c>
      <c r="B240" s="260" t="s">
        <v>461</v>
      </c>
      <c r="C240" s="266">
        <v>204759.39</v>
      </c>
      <c r="D240" s="266">
        <v>47721.18</v>
      </c>
      <c r="E240" s="266">
        <v>0</v>
      </c>
      <c r="F240" s="266">
        <v>252480.57</v>
      </c>
      <c r="G240" s="266"/>
      <c r="H240" s="260"/>
      <c r="I240" s="260"/>
    </row>
    <row r="241" spans="1:9" ht="12" customHeight="1" x14ac:dyDescent="0.25">
      <c r="A241" s="265" t="s">
        <v>954</v>
      </c>
      <c r="B241" s="260" t="s">
        <v>955</v>
      </c>
      <c r="C241" s="266">
        <v>5519.16</v>
      </c>
      <c r="D241" s="266">
        <v>0</v>
      </c>
      <c r="E241" s="266">
        <v>0</v>
      </c>
      <c r="F241" s="266">
        <v>5519.16</v>
      </c>
      <c r="G241" s="266"/>
      <c r="H241" s="260"/>
      <c r="I241" s="260"/>
    </row>
    <row r="242" spans="1:9" ht="12" customHeight="1" x14ac:dyDescent="0.25">
      <c r="A242" s="262" t="s">
        <v>462</v>
      </c>
      <c r="B242" s="263" t="s">
        <v>463</v>
      </c>
      <c r="C242" s="264">
        <v>173299.45</v>
      </c>
      <c r="D242" s="264">
        <v>17035.07</v>
      </c>
      <c r="E242" s="264">
        <v>616.16</v>
      </c>
      <c r="F242" s="264">
        <v>189718.36</v>
      </c>
      <c r="G242" s="264"/>
      <c r="H242" s="263"/>
      <c r="I242" s="263"/>
    </row>
    <row r="243" spans="1:9" ht="12" customHeight="1" x14ac:dyDescent="0.25">
      <c r="A243" s="265" t="s">
        <v>464</v>
      </c>
      <c r="B243" s="260" t="s">
        <v>465</v>
      </c>
      <c r="C243" s="266">
        <v>40525.449999999997</v>
      </c>
      <c r="D243" s="266">
        <v>11509.81</v>
      </c>
      <c r="E243" s="266">
        <v>616.16</v>
      </c>
      <c r="F243" s="266">
        <v>51419.1</v>
      </c>
      <c r="G243" s="266"/>
      <c r="H243" s="260"/>
      <c r="I243" s="260"/>
    </row>
    <row r="244" spans="1:9" ht="12" customHeight="1" x14ac:dyDescent="0.25">
      <c r="A244" s="265" t="s">
        <v>466</v>
      </c>
      <c r="B244" s="260" t="s">
        <v>467</v>
      </c>
      <c r="C244" s="266">
        <v>129800.1</v>
      </c>
      <c r="D244" s="266">
        <v>4502.26</v>
      </c>
      <c r="E244" s="266">
        <v>0</v>
      </c>
      <c r="F244" s="266">
        <v>134302.35999999999</v>
      </c>
      <c r="G244" s="266"/>
      <c r="H244" s="260"/>
      <c r="I244" s="260"/>
    </row>
    <row r="245" spans="1:9" ht="12" customHeight="1" x14ac:dyDescent="0.25">
      <c r="A245" s="265" t="s">
        <v>468</v>
      </c>
      <c r="B245" s="260" t="s">
        <v>469</v>
      </c>
      <c r="C245" s="266">
        <v>2973.9</v>
      </c>
      <c r="D245" s="266">
        <v>1023</v>
      </c>
      <c r="E245" s="266">
        <v>0</v>
      </c>
      <c r="F245" s="266">
        <v>3996.9</v>
      </c>
      <c r="G245" s="266"/>
      <c r="H245" s="260"/>
      <c r="I245" s="260"/>
    </row>
    <row r="246" spans="1:9" ht="12" customHeight="1" x14ac:dyDescent="0.25">
      <c r="A246" s="262" t="s">
        <v>470</v>
      </c>
      <c r="B246" s="263" t="s">
        <v>471</v>
      </c>
      <c r="C246" s="264">
        <v>21411.7</v>
      </c>
      <c r="D246" s="264">
        <v>6418.5</v>
      </c>
      <c r="E246" s="264">
        <v>0</v>
      </c>
      <c r="F246" s="264">
        <v>27830.2</v>
      </c>
      <c r="G246" s="264"/>
      <c r="H246" s="263"/>
      <c r="I246" s="263"/>
    </row>
    <row r="247" spans="1:9" ht="12" customHeight="1" x14ac:dyDescent="0.25">
      <c r="A247" s="265" t="s">
        <v>633</v>
      </c>
      <c r="B247" s="260" t="s">
        <v>634</v>
      </c>
      <c r="C247" s="266">
        <v>7601.7</v>
      </c>
      <c r="D247" s="266">
        <v>2497.5</v>
      </c>
      <c r="E247" s="266">
        <v>0</v>
      </c>
      <c r="F247" s="266">
        <v>10099.200000000001</v>
      </c>
      <c r="G247" s="266"/>
      <c r="H247" s="260"/>
      <c r="I247" s="260"/>
    </row>
    <row r="248" spans="1:9" ht="12" customHeight="1" x14ac:dyDescent="0.25">
      <c r="A248" s="265" t="s">
        <v>472</v>
      </c>
      <c r="B248" s="260" t="s">
        <v>473</v>
      </c>
      <c r="C248" s="266">
        <v>1302</v>
      </c>
      <c r="D248" s="266">
        <v>0</v>
      </c>
      <c r="E248" s="266">
        <v>0</v>
      </c>
      <c r="F248" s="266">
        <v>1302</v>
      </c>
      <c r="G248" s="266"/>
      <c r="H248" s="260"/>
      <c r="I248" s="260"/>
    </row>
    <row r="249" spans="1:9" ht="12" customHeight="1" x14ac:dyDescent="0.25">
      <c r="A249" s="265" t="s">
        <v>474</v>
      </c>
      <c r="B249" s="260" t="s">
        <v>475</v>
      </c>
      <c r="C249" s="266">
        <v>12508</v>
      </c>
      <c r="D249" s="266">
        <v>3921</v>
      </c>
      <c r="E249" s="266">
        <v>0</v>
      </c>
      <c r="F249" s="266">
        <v>16429</v>
      </c>
      <c r="G249" s="266"/>
      <c r="H249" s="260"/>
      <c r="I249" s="260"/>
    </row>
    <row r="250" spans="1:9" ht="12" customHeight="1" x14ac:dyDescent="0.25">
      <c r="A250" s="262" t="s">
        <v>476</v>
      </c>
      <c r="B250" s="263" t="s">
        <v>477</v>
      </c>
      <c r="C250" s="264">
        <v>428636.25</v>
      </c>
      <c r="D250" s="264">
        <v>73170.78</v>
      </c>
      <c r="E250" s="264">
        <v>1960</v>
      </c>
      <c r="F250" s="264">
        <v>499847.03</v>
      </c>
      <c r="G250" s="264"/>
      <c r="H250" s="263"/>
      <c r="I250" s="263"/>
    </row>
    <row r="251" spans="1:9" ht="12" customHeight="1" x14ac:dyDescent="0.25">
      <c r="A251" s="265" t="s">
        <v>478</v>
      </c>
      <c r="B251" s="260" t="s">
        <v>479</v>
      </c>
      <c r="C251" s="266">
        <v>522.74</v>
      </c>
      <c r="D251" s="266">
        <v>58.24</v>
      </c>
      <c r="E251" s="266">
        <v>0</v>
      </c>
      <c r="F251" s="266">
        <v>580.98</v>
      </c>
      <c r="G251" s="266"/>
      <c r="H251" s="260"/>
      <c r="I251" s="260"/>
    </row>
    <row r="252" spans="1:9" ht="12" customHeight="1" x14ac:dyDescent="0.25">
      <c r="A252" s="265" t="s">
        <v>480</v>
      </c>
      <c r="B252" s="260" t="s">
        <v>481</v>
      </c>
      <c r="C252" s="266">
        <v>9440.75</v>
      </c>
      <c r="D252" s="266">
        <v>6690.09</v>
      </c>
      <c r="E252" s="266">
        <v>0</v>
      </c>
      <c r="F252" s="266">
        <v>16130.84</v>
      </c>
      <c r="G252" s="266"/>
      <c r="H252" s="260"/>
      <c r="I252" s="260"/>
    </row>
    <row r="253" spans="1:9" ht="12" customHeight="1" x14ac:dyDescent="0.25">
      <c r="A253" s="265" t="s">
        <v>942</v>
      </c>
      <c r="B253" s="260" t="s">
        <v>528</v>
      </c>
      <c r="C253" s="266">
        <v>552.30999999999995</v>
      </c>
      <c r="D253" s="266">
        <v>0</v>
      </c>
      <c r="E253" s="266">
        <v>0</v>
      </c>
      <c r="F253" s="266">
        <v>552.30999999999995</v>
      </c>
      <c r="G253" s="266"/>
      <c r="H253" s="260"/>
      <c r="I253" s="260"/>
    </row>
    <row r="254" spans="1:9" ht="12" customHeight="1" x14ac:dyDescent="0.25">
      <c r="A254" s="265" t="s">
        <v>482</v>
      </c>
      <c r="B254" s="260" t="s">
        <v>483</v>
      </c>
      <c r="C254" s="266">
        <v>82889.08</v>
      </c>
      <c r="D254" s="266">
        <v>31704.03</v>
      </c>
      <c r="E254" s="266">
        <v>0</v>
      </c>
      <c r="F254" s="266">
        <v>114593.11</v>
      </c>
      <c r="G254" s="266"/>
      <c r="H254" s="260"/>
      <c r="I254" s="260"/>
    </row>
    <row r="255" spans="1:9" ht="12" customHeight="1" x14ac:dyDescent="0.25">
      <c r="A255" s="265" t="s">
        <v>484</v>
      </c>
      <c r="B255" s="260" t="s">
        <v>485</v>
      </c>
      <c r="C255" s="266">
        <v>103863.03999999999</v>
      </c>
      <c r="D255" s="266">
        <v>21737.94</v>
      </c>
      <c r="E255" s="266">
        <v>1960</v>
      </c>
      <c r="F255" s="266">
        <v>123640.98</v>
      </c>
      <c r="G255" s="266"/>
      <c r="H255" s="260"/>
      <c r="I255" s="260"/>
    </row>
    <row r="256" spans="1:9" ht="12" customHeight="1" x14ac:dyDescent="0.25">
      <c r="A256" s="265" t="s">
        <v>486</v>
      </c>
      <c r="B256" s="260" t="s">
        <v>487</v>
      </c>
      <c r="C256" s="266">
        <v>360.95</v>
      </c>
      <c r="D256" s="266">
        <v>199.85</v>
      </c>
      <c r="E256" s="266">
        <v>0</v>
      </c>
      <c r="F256" s="266">
        <v>560.79999999999995</v>
      </c>
      <c r="G256" s="266"/>
      <c r="H256" s="260"/>
      <c r="I256" s="260"/>
    </row>
    <row r="257" spans="1:9" ht="12" customHeight="1" x14ac:dyDescent="0.25">
      <c r="A257" s="265" t="s">
        <v>488</v>
      </c>
      <c r="B257" s="260" t="s">
        <v>489</v>
      </c>
      <c r="C257" s="266">
        <v>87797.21</v>
      </c>
      <c r="D257" s="266">
        <v>1690.45</v>
      </c>
      <c r="E257" s="266">
        <v>0</v>
      </c>
      <c r="F257" s="266">
        <v>89487.66</v>
      </c>
      <c r="G257" s="266"/>
      <c r="H257" s="260"/>
      <c r="I257" s="260"/>
    </row>
    <row r="258" spans="1:9" ht="12" customHeight="1" x14ac:dyDescent="0.25">
      <c r="A258" s="265" t="s">
        <v>490</v>
      </c>
      <c r="B258" s="260" t="s">
        <v>491</v>
      </c>
      <c r="C258" s="266">
        <v>15472.12</v>
      </c>
      <c r="D258" s="266">
        <v>4290.18</v>
      </c>
      <c r="E258" s="266">
        <v>0</v>
      </c>
      <c r="F258" s="266">
        <v>19762.3</v>
      </c>
      <c r="G258" s="266"/>
      <c r="H258" s="260"/>
      <c r="I258" s="260"/>
    </row>
    <row r="259" spans="1:9" ht="12" customHeight="1" x14ac:dyDescent="0.25">
      <c r="A259" s="265" t="s">
        <v>492</v>
      </c>
      <c r="B259" s="260" t="s">
        <v>493</v>
      </c>
      <c r="C259" s="266">
        <v>118628</v>
      </c>
      <c r="D259" s="266">
        <v>6800</v>
      </c>
      <c r="E259" s="266">
        <v>0</v>
      </c>
      <c r="F259" s="266">
        <v>125428</v>
      </c>
      <c r="G259" s="266"/>
      <c r="H259" s="260"/>
      <c r="I259" s="260"/>
    </row>
    <row r="260" spans="1:9" ht="12" customHeight="1" x14ac:dyDescent="0.25">
      <c r="A260" s="265" t="s">
        <v>494</v>
      </c>
      <c r="B260" s="260" t="s">
        <v>495</v>
      </c>
      <c r="C260" s="266">
        <v>1028.23</v>
      </c>
      <c r="D260" s="266">
        <v>0</v>
      </c>
      <c r="E260" s="266">
        <v>0</v>
      </c>
      <c r="F260" s="266">
        <v>1028.23</v>
      </c>
      <c r="G260" s="266"/>
      <c r="H260" s="260"/>
      <c r="I260" s="260"/>
    </row>
    <row r="261" spans="1:9" ht="12" customHeight="1" x14ac:dyDescent="0.25">
      <c r="A261" s="265" t="s">
        <v>496</v>
      </c>
      <c r="B261" s="260" t="s">
        <v>497</v>
      </c>
      <c r="C261" s="266">
        <v>8081.82</v>
      </c>
      <c r="D261" s="266">
        <v>0</v>
      </c>
      <c r="E261" s="266">
        <v>0</v>
      </c>
      <c r="F261" s="266">
        <v>8081.82</v>
      </c>
      <c r="G261" s="266"/>
      <c r="H261" s="260"/>
      <c r="I261" s="260"/>
    </row>
    <row r="262" spans="1:9" ht="12" customHeight="1" x14ac:dyDescent="0.25">
      <c r="A262" s="262" t="s">
        <v>498</v>
      </c>
      <c r="B262" s="263" t="s">
        <v>499</v>
      </c>
      <c r="C262" s="264">
        <v>2911435.84</v>
      </c>
      <c r="D262" s="264">
        <v>1164053.05</v>
      </c>
      <c r="E262" s="264">
        <v>63984.74</v>
      </c>
      <c r="F262" s="264">
        <v>4011504.15</v>
      </c>
      <c r="G262" s="264"/>
      <c r="H262" s="263"/>
      <c r="I262" s="263"/>
    </row>
    <row r="263" spans="1:9" ht="12" customHeight="1" x14ac:dyDescent="0.25">
      <c r="A263" s="262" t="s">
        <v>500</v>
      </c>
      <c r="B263" s="263" t="s">
        <v>501</v>
      </c>
      <c r="C263" s="264">
        <v>1651099.81</v>
      </c>
      <c r="D263" s="264">
        <v>687011.66</v>
      </c>
      <c r="E263" s="264">
        <v>0</v>
      </c>
      <c r="F263" s="264">
        <v>2338111.4700000002</v>
      </c>
      <c r="G263" s="264"/>
      <c r="H263" s="263"/>
      <c r="I263" s="263"/>
    </row>
    <row r="264" spans="1:9" ht="12" customHeight="1" x14ac:dyDescent="0.25">
      <c r="A264" s="265" t="s">
        <v>502</v>
      </c>
      <c r="B264" s="260" t="s">
        <v>503</v>
      </c>
      <c r="C264" s="266">
        <v>262420</v>
      </c>
      <c r="D264" s="266">
        <v>82360</v>
      </c>
      <c r="E264" s="266">
        <v>0</v>
      </c>
      <c r="F264" s="266">
        <v>344780</v>
      </c>
      <c r="G264" s="266"/>
      <c r="H264" s="260"/>
      <c r="I264" s="260"/>
    </row>
    <row r="265" spans="1:9" ht="12" customHeight="1" x14ac:dyDescent="0.25">
      <c r="A265" s="265" t="s">
        <v>504</v>
      </c>
      <c r="B265" s="260" t="s">
        <v>505</v>
      </c>
      <c r="C265" s="266">
        <v>790290.45</v>
      </c>
      <c r="D265" s="266">
        <v>206538</v>
      </c>
      <c r="E265" s="266">
        <v>0</v>
      </c>
      <c r="F265" s="266">
        <v>996828.45</v>
      </c>
      <c r="G265" s="266"/>
      <c r="H265" s="260"/>
      <c r="I265" s="260"/>
    </row>
    <row r="266" spans="1:9" ht="12" customHeight="1" x14ac:dyDescent="0.25">
      <c r="A266" s="265" t="s">
        <v>506</v>
      </c>
      <c r="B266" s="260" t="s">
        <v>507</v>
      </c>
      <c r="C266" s="266">
        <v>271870.53999999998</v>
      </c>
      <c r="D266" s="266">
        <v>340843.33</v>
      </c>
      <c r="E266" s="266">
        <v>0</v>
      </c>
      <c r="F266" s="266">
        <v>612713.87</v>
      </c>
      <c r="G266" s="266"/>
      <c r="H266" s="260"/>
      <c r="I266" s="260"/>
    </row>
    <row r="267" spans="1:9" ht="12" customHeight="1" x14ac:dyDescent="0.25">
      <c r="A267" s="265" t="s">
        <v>508</v>
      </c>
      <c r="B267" s="260" t="s">
        <v>509</v>
      </c>
      <c r="C267" s="266">
        <v>5965</v>
      </c>
      <c r="D267" s="266">
        <v>5875.57</v>
      </c>
      <c r="E267" s="266">
        <v>0</v>
      </c>
      <c r="F267" s="266">
        <v>11840.57</v>
      </c>
      <c r="G267" s="266"/>
      <c r="H267" s="260"/>
      <c r="I267" s="260"/>
    </row>
    <row r="268" spans="1:9" ht="12" customHeight="1" x14ac:dyDescent="0.25">
      <c r="A268" s="265" t="s">
        <v>510</v>
      </c>
      <c r="B268" s="260" t="s">
        <v>511</v>
      </c>
      <c r="C268" s="266">
        <v>18500</v>
      </c>
      <c r="D268" s="266">
        <v>6000</v>
      </c>
      <c r="E268" s="266">
        <v>0</v>
      </c>
      <c r="F268" s="266">
        <v>24500</v>
      </c>
      <c r="G268" s="266"/>
      <c r="H268" s="260"/>
      <c r="I268" s="260"/>
    </row>
    <row r="269" spans="1:9" ht="12" customHeight="1" x14ac:dyDescent="0.25">
      <c r="A269" s="265" t="s">
        <v>512</v>
      </c>
      <c r="B269" s="260" t="s">
        <v>513</v>
      </c>
      <c r="C269" s="266">
        <v>2660</v>
      </c>
      <c r="D269" s="266">
        <v>3517.76</v>
      </c>
      <c r="E269" s="266">
        <v>0</v>
      </c>
      <c r="F269" s="266">
        <v>6177.76</v>
      </c>
      <c r="G269" s="266"/>
      <c r="H269" s="260"/>
      <c r="I269" s="260"/>
    </row>
    <row r="270" spans="1:9" ht="12" customHeight="1" x14ac:dyDescent="0.25">
      <c r="A270" s="265" t="s">
        <v>514</v>
      </c>
      <c r="B270" s="260" t="s">
        <v>515</v>
      </c>
      <c r="C270" s="266">
        <v>184400</v>
      </c>
      <c r="D270" s="266">
        <v>25500</v>
      </c>
      <c r="E270" s="266">
        <v>0</v>
      </c>
      <c r="F270" s="266">
        <v>209900</v>
      </c>
      <c r="G270" s="266"/>
      <c r="H270" s="260"/>
      <c r="I270" s="260"/>
    </row>
    <row r="271" spans="1:9" ht="12" customHeight="1" x14ac:dyDescent="0.25">
      <c r="A271" s="265" t="s">
        <v>516</v>
      </c>
      <c r="B271" s="260" t="s">
        <v>517</v>
      </c>
      <c r="C271" s="266">
        <v>114993.82</v>
      </c>
      <c r="D271" s="266">
        <v>16377</v>
      </c>
      <c r="E271" s="266">
        <v>0</v>
      </c>
      <c r="F271" s="266">
        <v>131370.82</v>
      </c>
      <c r="G271" s="266"/>
      <c r="H271" s="260"/>
      <c r="I271" s="260"/>
    </row>
    <row r="272" spans="1:9" ht="12" customHeight="1" x14ac:dyDescent="0.25">
      <c r="A272" s="262" t="s">
        <v>518</v>
      </c>
      <c r="B272" s="263" t="s">
        <v>519</v>
      </c>
      <c r="C272" s="264">
        <v>503067.95</v>
      </c>
      <c r="D272" s="264">
        <v>14997</v>
      </c>
      <c r="E272" s="264">
        <v>0</v>
      </c>
      <c r="F272" s="264">
        <v>518064.95</v>
      </c>
      <c r="G272" s="264"/>
      <c r="H272" s="263"/>
      <c r="I272" s="263"/>
    </row>
    <row r="273" spans="1:9" ht="12" customHeight="1" x14ac:dyDescent="0.25">
      <c r="A273" s="265" t="s">
        <v>520</v>
      </c>
      <c r="B273" s="260" t="s">
        <v>483</v>
      </c>
      <c r="C273" s="266">
        <v>497040.95</v>
      </c>
      <c r="D273" s="266">
        <v>14997</v>
      </c>
      <c r="E273" s="266">
        <v>0</v>
      </c>
      <c r="F273" s="266">
        <v>512037.95</v>
      </c>
      <c r="G273" s="266"/>
      <c r="H273" s="260"/>
      <c r="I273" s="260"/>
    </row>
    <row r="274" spans="1:9" ht="12" customHeight="1" x14ac:dyDescent="0.25">
      <c r="A274" s="265" t="s">
        <v>635</v>
      </c>
      <c r="B274" s="260" t="s">
        <v>636</v>
      </c>
      <c r="C274" s="266">
        <v>1400</v>
      </c>
      <c r="D274" s="266">
        <v>0</v>
      </c>
      <c r="E274" s="266">
        <v>0</v>
      </c>
      <c r="F274" s="266">
        <v>1400</v>
      </c>
      <c r="G274" s="266"/>
      <c r="H274" s="260"/>
      <c r="I274" s="260"/>
    </row>
    <row r="275" spans="1:9" ht="12" customHeight="1" x14ac:dyDescent="0.25">
      <c r="A275" s="265" t="s">
        <v>521</v>
      </c>
      <c r="B275" s="260" t="s">
        <v>522</v>
      </c>
      <c r="C275" s="266">
        <v>4627</v>
      </c>
      <c r="D275" s="266">
        <v>0</v>
      </c>
      <c r="E275" s="266">
        <v>0</v>
      </c>
      <c r="F275" s="266">
        <v>4627</v>
      </c>
      <c r="G275" s="266"/>
      <c r="H275" s="260"/>
      <c r="I275" s="260"/>
    </row>
    <row r="276" spans="1:9" ht="12" customHeight="1" x14ac:dyDescent="0.25">
      <c r="A276" s="262" t="s">
        <v>523</v>
      </c>
      <c r="B276" s="263" t="s">
        <v>524</v>
      </c>
      <c r="C276" s="264">
        <v>646664.66</v>
      </c>
      <c r="D276" s="264">
        <v>376324.53</v>
      </c>
      <c r="E276" s="264">
        <v>23309.5</v>
      </c>
      <c r="F276" s="264">
        <v>999679.69</v>
      </c>
      <c r="G276" s="264"/>
      <c r="H276" s="263"/>
      <c r="I276" s="263"/>
    </row>
    <row r="277" spans="1:9" ht="12" customHeight="1" x14ac:dyDescent="0.25">
      <c r="A277" s="265" t="s">
        <v>525</v>
      </c>
      <c r="B277" s="260" t="s">
        <v>526</v>
      </c>
      <c r="C277" s="266">
        <v>31892.43</v>
      </c>
      <c r="D277" s="266">
        <v>54271.91</v>
      </c>
      <c r="E277" s="266">
        <v>0</v>
      </c>
      <c r="F277" s="266">
        <v>86164.34</v>
      </c>
      <c r="G277" s="266"/>
      <c r="H277" s="260"/>
      <c r="I277" s="260"/>
    </row>
    <row r="278" spans="1:9" ht="12" customHeight="1" x14ac:dyDescent="0.25">
      <c r="A278" s="265" t="s">
        <v>527</v>
      </c>
      <c r="B278" s="260" t="s">
        <v>528</v>
      </c>
      <c r="C278" s="266">
        <v>492507.39</v>
      </c>
      <c r="D278" s="266">
        <v>248885.44</v>
      </c>
      <c r="E278" s="266">
        <v>0</v>
      </c>
      <c r="F278" s="266">
        <v>741392.83</v>
      </c>
      <c r="G278" s="266"/>
      <c r="H278" s="260"/>
      <c r="I278" s="260"/>
    </row>
    <row r="279" spans="1:9" ht="12" customHeight="1" x14ac:dyDescent="0.25">
      <c r="A279" s="265" t="s">
        <v>529</v>
      </c>
      <c r="B279" s="260" t="s">
        <v>530</v>
      </c>
      <c r="C279" s="266">
        <v>14648.7</v>
      </c>
      <c r="D279" s="266">
        <v>4660</v>
      </c>
      <c r="E279" s="266">
        <v>0</v>
      </c>
      <c r="F279" s="266">
        <v>19308.7</v>
      </c>
      <c r="G279" s="266"/>
      <c r="H279" s="260"/>
      <c r="I279" s="260"/>
    </row>
    <row r="280" spans="1:9" ht="12" customHeight="1" x14ac:dyDescent="0.25">
      <c r="A280" s="265" t="s">
        <v>531</v>
      </c>
      <c r="B280" s="260" t="s">
        <v>532</v>
      </c>
      <c r="C280" s="266">
        <v>2560.81</v>
      </c>
      <c r="D280" s="266">
        <v>13417.41</v>
      </c>
      <c r="E280" s="266">
        <v>0</v>
      </c>
      <c r="F280" s="266">
        <v>15978.22</v>
      </c>
      <c r="G280" s="266"/>
      <c r="H280" s="260"/>
      <c r="I280" s="260"/>
    </row>
    <row r="281" spans="1:9" ht="12" customHeight="1" x14ac:dyDescent="0.25">
      <c r="A281" s="265" t="s">
        <v>533</v>
      </c>
      <c r="B281" s="260" t="s">
        <v>534</v>
      </c>
      <c r="C281" s="266">
        <v>13552.06</v>
      </c>
      <c r="D281" s="266">
        <v>25539.41</v>
      </c>
      <c r="E281" s="266">
        <v>0</v>
      </c>
      <c r="F281" s="266">
        <v>39091.47</v>
      </c>
      <c r="G281" s="266"/>
      <c r="H281" s="260"/>
      <c r="I281" s="260"/>
    </row>
    <row r="282" spans="1:9" ht="12" customHeight="1" x14ac:dyDescent="0.25">
      <c r="A282" s="265" t="s">
        <v>535</v>
      </c>
      <c r="B282" s="260" t="s">
        <v>536</v>
      </c>
      <c r="C282" s="266">
        <v>91503.27</v>
      </c>
      <c r="D282" s="266">
        <v>29550.36</v>
      </c>
      <c r="E282" s="266">
        <v>23309.5</v>
      </c>
      <c r="F282" s="266">
        <v>97744.13</v>
      </c>
      <c r="G282" s="266"/>
      <c r="H282" s="260"/>
      <c r="I282" s="260"/>
    </row>
    <row r="283" spans="1:9" ht="12" customHeight="1" x14ac:dyDescent="0.25">
      <c r="A283" s="262" t="s">
        <v>537</v>
      </c>
      <c r="B283" s="263" t="s">
        <v>538</v>
      </c>
      <c r="C283" s="264">
        <v>110603.42</v>
      </c>
      <c r="D283" s="264">
        <v>85719.86</v>
      </c>
      <c r="E283" s="264">
        <v>40675.24</v>
      </c>
      <c r="F283" s="264">
        <v>155648.04</v>
      </c>
      <c r="G283" s="264"/>
      <c r="H283" s="263"/>
      <c r="I283" s="263"/>
    </row>
    <row r="284" spans="1:9" ht="12" customHeight="1" x14ac:dyDescent="0.25">
      <c r="A284" s="265" t="s">
        <v>539</v>
      </c>
      <c r="B284" s="260" t="s">
        <v>540</v>
      </c>
      <c r="C284" s="266">
        <v>0</v>
      </c>
      <c r="D284" s="266">
        <v>2890.74</v>
      </c>
      <c r="E284" s="266">
        <v>0</v>
      </c>
      <c r="F284" s="266">
        <v>2890.74</v>
      </c>
      <c r="G284" s="266"/>
      <c r="H284" s="260"/>
      <c r="I284" s="260"/>
    </row>
    <row r="285" spans="1:9" ht="12" customHeight="1" x14ac:dyDescent="0.25">
      <c r="A285" s="265" t="s">
        <v>998</v>
      </c>
      <c r="B285" s="260" t="s">
        <v>634</v>
      </c>
      <c r="C285" s="266">
        <v>0</v>
      </c>
      <c r="D285" s="266">
        <v>1952.5</v>
      </c>
      <c r="E285" s="266">
        <v>0</v>
      </c>
      <c r="F285" s="266">
        <v>1952.5</v>
      </c>
      <c r="G285" s="266"/>
      <c r="H285" s="260"/>
      <c r="I285" s="260"/>
    </row>
    <row r="286" spans="1:9" ht="12" customHeight="1" x14ac:dyDescent="0.25">
      <c r="A286" s="265" t="s">
        <v>541</v>
      </c>
      <c r="B286" s="260" t="s">
        <v>475</v>
      </c>
      <c r="C286" s="266">
        <v>104729.46</v>
      </c>
      <c r="D286" s="266">
        <v>76896.56</v>
      </c>
      <c r="E286" s="266">
        <v>40675.24</v>
      </c>
      <c r="F286" s="266">
        <v>140950.78</v>
      </c>
      <c r="G286" s="266"/>
      <c r="H286" s="260"/>
      <c r="I286" s="260"/>
    </row>
    <row r="287" spans="1:9" ht="12" customHeight="1" x14ac:dyDescent="0.25">
      <c r="A287" s="265" t="s">
        <v>542</v>
      </c>
      <c r="B287" s="260" t="s">
        <v>543</v>
      </c>
      <c r="C287" s="266">
        <v>340</v>
      </c>
      <c r="D287" s="266">
        <v>0</v>
      </c>
      <c r="E287" s="266">
        <v>0</v>
      </c>
      <c r="F287" s="266">
        <v>340</v>
      </c>
      <c r="G287" s="266"/>
      <c r="H287" s="260"/>
      <c r="I287" s="260"/>
    </row>
    <row r="288" spans="1:9" ht="12" customHeight="1" x14ac:dyDescent="0.25">
      <c r="A288" s="265" t="s">
        <v>544</v>
      </c>
      <c r="B288" s="260" t="s">
        <v>485</v>
      </c>
      <c r="C288" s="266">
        <v>5533.96</v>
      </c>
      <c r="D288" s="266">
        <v>3980.06</v>
      </c>
      <c r="E288" s="266">
        <v>0</v>
      </c>
      <c r="F288" s="266">
        <v>9514.02</v>
      </c>
      <c r="G288" s="266"/>
      <c r="H288" s="260"/>
      <c r="I288" s="260"/>
    </row>
    <row r="289" spans="1:9" ht="12" customHeight="1" x14ac:dyDescent="0.25">
      <c r="A289" s="262" t="s">
        <v>545</v>
      </c>
      <c r="B289" s="263" t="s">
        <v>546</v>
      </c>
      <c r="C289" s="264">
        <v>126109</v>
      </c>
      <c r="D289" s="264">
        <v>57490</v>
      </c>
      <c r="E289" s="264">
        <v>0</v>
      </c>
      <c r="F289" s="264">
        <v>183599</v>
      </c>
      <c r="G289" s="264"/>
      <c r="H289" s="263"/>
      <c r="I289" s="263"/>
    </row>
    <row r="290" spans="1:9" ht="12" customHeight="1" x14ac:dyDescent="0.25">
      <c r="A290" s="262" t="s">
        <v>547</v>
      </c>
      <c r="B290" s="263" t="s">
        <v>548</v>
      </c>
      <c r="C290" s="264">
        <v>126109</v>
      </c>
      <c r="D290" s="264">
        <v>57490</v>
      </c>
      <c r="E290" s="264">
        <v>0</v>
      </c>
      <c r="F290" s="264">
        <v>183599</v>
      </c>
      <c r="G290" s="264"/>
      <c r="H290" s="263"/>
      <c r="I290" s="263"/>
    </row>
    <row r="291" spans="1:9" ht="12" customHeight="1" x14ac:dyDescent="0.25">
      <c r="A291" s="265" t="s">
        <v>549</v>
      </c>
      <c r="B291" s="260" t="s">
        <v>550</v>
      </c>
      <c r="C291" s="266">
        <v>122313</v>
      </c>
      <c r="D291" s="266">
        <v>57490</v>
      </c>
      <c r="E291" s="266">
        <v>0</v>
      </c>
      <c r="F291" s="266">
        <v>179803</v>
      </c>
      <c r="G291" s="266"/>
      <c r="H291" s="260"/>
      <c r="I291" s="260"/>
    </row>
    <row r="292" spans="1:9" ht="12" customHeight="1" x14ac:dyDescent="0.25">
      <c r="A292" s="265" t="s">
        <v>551</v>
      </c>
      <c r="B292" s="260" t="s">
        <v>552</v>
      </c>
      <c r="C292" s="266">
        <v>3796</v>
      </c>
      <c r="D292" s="266">
        <v>0</v>
      </c>
      <c r="E292" s="266">
        <v>0</v>
      </c>
      <c r="F292" s="266">
        <v>3796</v>
      </c>
      <c r="G292" s="266"/>
      <c r="H292" s="260"/>
      <c r="I292" s="260"/>
    </row>
    <row r="293" spans="1:9" ht="12" customHeight="1" x14ac:dyDescent="0.25">
      <c r="A293" s="262" t="s">
        <v>553</v>
      </c>
      <c r="B293" s="263" t="s">
        <v>554</v>
      </c>
      <c r="C293" s="264">
        <v>28933.360000000001</v>
      </c>
      <c r="D293" s="264">
        <v>1800</v>
      </c>
      <c r="E293" s="264">
        <v>0</v>
      </c>
      <c r="F293" s="264">
        <v>30733.360000000001</v>
      </c>
      <c r="G293" s="264"/>
      <c r="H293" s="263"/>
      <c r="I293" s="263"/>
    </row>
    <row r="294" spans="1:9" ht="12" customHeight="1" x14ac:dyDescent="0.25">
      <c r="A294" s="262" t="s">
        <v>555</v>
      </c>
      <c r="B294" s="263" t="s">
        <v>556</v>
      </c>
      <c r="C294" s="264">
        <v>21733.360000000001</v>
      </c>
      <c r="D294" s="264">
        <v>0</v>
      </c>
      <c r="E294" s="264">
        <v>0</v>
      </c>
      <c r="F294" s="264">
        <v>21733.360000000001</v>
      </c>
      <c r="G294" s="264"/>
      <c r="H294" s="263"/>
      <c r="I294" s="263"/>
    </row>
    <row r="295" spans="1:9" ht="12" customHeight="1" x14ac:dyDescent="0.25">
      <c r="A295" s="265" t="s">
        <v>557</v>
      </c>
      <c r="B295" s="260" t="s">
        <v>558</v>
      </c>
      <c r="C295" s="266">
        <v>21733.360000000001</v>
      </c>
      <c r="D295" s="266">
        <v>0</v>
      </c>
      <c r="E295" s="266">
        <v>0</v>
      </c>
      <c r="F295" s="266">
        <v>21733.360000000001</v>
      </c>
      <c r="G295" s="266"/>
      <c r="H295" s="260"/>
      <c r="I295" s="260"/>
    </row>
    <row r="296" spans="1:9" ht="12" customHeight="1" x14ac:dyDescent="0.25">
      <c r="A296" s="262" t="s">
        <v>559</v>
      </c>
      <c r="B296" s="263" t="s">
        <v>560</v>
      </c>
      <c r="C296" s="264">
        <v>7200</v>
      </c>
      <c r="D296" s="264">
        <v>1800</v>
      </c>
      <c r="E296" s="264">
        <v>0</v>
      </c>
      <c r="F296" s="264">
        <v>9000</v>
      </c>
      <c r="G296" s="264"/>
      <c r="H296" s="263"/>
      <c r="I296" s="263"/>
    </row>
    <row r="297" spans="1:9" ht="12" customHeight="1" x14ac:dyDescent="0.25">
      <c r="A297" s="265" t="s">
        <v>561</v>
      </c>
      <c r="B297" s="260" t="s">
        <v>562</v>
      </c>
      <c r="C297" s="266">
        <v>7200</v>
      </c>
      <c r="D297" s="266">
        <v>1800</v>
      </c>
      <c r="E297" s="266">
        <v>0</v>
      </c>
      <c r="F297" s="266">
        <v>9000</v>
      </c>
      <c r="G297" s="266"/>
      <c r="H297" s="260"/>
      <c r="I297" s="260"/>
    </row>
    <row r="298" spans="1:9" ht="12" customHeight="1" x14ac:dyDescent="0.25">
      <c r="A298" s="262" t="s">
        <v>563</v>
      </c>
      <c r="B298" s="263" t="s">
        <v>564</v>
      </c>
      <c r="C298" s="264">
        <v>1844260.38</v>
      </c>
      <c r="D298" s="264">
        <v>461398.95</v>
      </c>
      <c r="E298" s="264">
        <v>0</v>
      </c>
      <c r="F298" s="264">
        <v>2305659.33</v>
      </c>
      <c r="G298" s="264"/>
      <c r="H298" s="263"/>
      <c r="I298" s="263"/>
    </row>
    <row r="299" spans="1:9" ht="12" customHeight="1" x14ac:dyDescent="0.25">
      <c r="A299" s="262" t="s">
        <v>565</v>
      </c>
      <c r="B299" s="263" t="s">
        <v>566</v>
      </c>
      <c r="C299" s="264">
        <v>1414887.75</v>
      </c>
      <c r="D299" s="264">
        <v>354470.11</v>
      </c>
      <c r="E299" s="264">
        <v>0</v>
      </c>
      <c r="F299" s="264">
        <v>1769357.86</v>
      </c>
      <c r="G299" s="264"/>
      <c r="H299" s="263"/>
      <c r="I299" s="263"/>
    </row>
    <row r="300" spans="1:9" ht="12" customHeight="1" x14ac:dyDescent="0.25">
      <c r="A300" s="265" t="s">
        <v>567</v>
      </c>
      <c r="B300" s="260" t="s">
        <v>568</v>
      </c>
      <c r="C300" s="266">
        <v>87415.360000000001</v>
      </c>
      <c r="D300" s="266">
        <v>22325.59</v>
      </c>
      <c r="E300" s="266">
        <v>0</v>
      </c>
      <c r="F300" s="266">
        <v>109740.95</v>
      </c>
      <c r="G300" s="266"/>
      <c r="H300" s="260"/>
      <c r="I300" s="260"/>
    </row>
    <row r="301" spans="1:9" ht="12" customHeight="1" x14ac:dyDescent="0.25">
      <c r="A301" s="265" t="s">
        <v>569</v>
      </c>
      <c r="B301" s="260" t="s">
        <v>570</v>
      </c>
      <c r="C301" s="266">
        <v>42253.88</v>
      </c>
      <c r="D301" s="266">
        <v>10599.62</v>
      </c>
      <c r="E301" s="266">
        <v>0</v>
      </c>
      <c r="F301" s="266">
        <v>52853.5</v>
      </c>
      <c r="G301" s="266"/>
      <c r="H301" s="260"/>
      <c r="I301" s="260"/>
    </row>
    <row r="302" spans="1:9" ht="12" customHeight="1" x14ac:dyDescent="0.25">
      <c r="A302" s="265" t="s">
        <v>571</v>
      </c>
      <c r="B302" s="260" t="s">
        <v>572</v>
      </c>
      <c r="C302" s="266">
        <v>28.56</v>
      </c>
      <c r="D302" s="266">
        <v>7.14</v>
      </c>
      <c r="E302" s="266">
        <v>0</v>
      </c>
      <c r="F302" s="266">
        <v>35.700000000000003</v>
      </c>
      <c r="G302" s="266"/>
      <c r="H302" s="260"/>
      <c r="I302" s="260"/>
    </row>
    <row r="303" spans="1:9" ht="12" customHeight="1" x14ac:dyDescent="0.25">
      <c r="A303" s="265" t="s">
        <v>573</v>
      </c>
      <c r="B303" s="260" t="s">
        <v>574</v>
      </c>
      <c r="C303" s="266">
        <v>32722.76</v>
      </c>
      <c r="D303" s="266">
        <v>8200.27</v>
      </c>
      <c r="E303" s="266">
        <v>0</v>
      </c>
      <c r="F303" s="266">
        <v>40923.03</v>
      </c>
      <c r="G303" s="266"/>
      <c r="H303" s="260"/>
      <c r="I303" s="260"/>
    </row>
    <row r="304" spans="1:9" ht="12" customHeight="1" x14ac:dyDescent="0.25">
      <c r="A304" s="265" t="s">
        <v>575</v>
      </c>
      <c r="B304" s="260" t="s">
        <v>576</v>
      </c>
      <c r="C304" s="266">
        <v>167049.44</v>
      </c>
      <c r="D304" s="266">
        <v>41780.480000000003</v>
      </c>
      <c r="E304" s="266">
        <v>0</v>
      </c>
      <c r="F304" s="266">
        <v>208829.92</v>
      </c>
      <c r="G304" s="266"/>
      <c r="H304" s="260"/>
      <c r="I304" s="260"/>
    </row>
    <row r="305" spans="1:9" ht="12" customHeight="1" x14ac:dyDescent="0.25">
      <c r="A305" s="265" t="s">
        <v>577</v>
      </c>
      <c r="B305" s="260" t="s">
        <v>578</v>
      </c>
      <c r="C305" s="266">
        <v>254265.04</v>
      </c>
      <c r="D305" s="266">
        <v>63751.3</v>
      </c>
      <c r="E305" s="266">
        <v>0</v>
      </c>
      <c r="F305" s="266">
        <v>318016.34000000003</v>
      </c>
      <c r="G305" s="266"/>
      <c r="H305" s="260"/>
      <c r="I305" s="260"/>
    </row>
    <row r="306" spans="1:9" ht="12" customHeight="1" x14ac:dyDescent="0.25">
      <c r="A306" s="265" t="s">
        <v>579</v>
      </c>
      <c r="B306" s="260" t="s">
        <v>580</v>
      </c>
      <c r="C306" s="266">
        <v>313378.78999999998</v>
      </c>
      <c r="D306" s="266">
        <v>78362.23</v>
      </c>
      <c r="E306" s="266">
        <v>0</v>
      </c>
      <c r="F306" s="266">
        <v>391741.02</v>
      </c>
      <c r="G306" s="266"/>
      <c r="H306" s="260"/>
      <c r="I306" s="260"/>
    </row>
    <row r="307" spans="1:9" ht="12" customHeight="1" x14ac:dyDescent="0.25">
      <c r="A307" s="265" t="s">
        <v>581</v>
      </c>
      <c r="B307" s="260" t="s">
        <v>582</v>
      </c>
      <c r="C307" s="266">
        <v>517773.92</v>
      </c>
      <c r="D307" s="266">
        <v>129443.48</v>
      </c>
      <c r="E307" s="266">
        <v>0</v>
      </c>
      <c r="F307" s="266">
        <v>647217.4</v>
      </c>
      <c r="G307" s="266"/>
      <c r="H307" s="260"/>
      <c r="I307" s="260"/>
    </row>
    <row r="308" spans="1:9" ht="12" customHeight="1" x14ac:dyDescent="0.25">
      <c r="A308" s="262" t="s">
        <v>583</v>
      </c>
      <c r="B308" s="263" t="s">
        <v>584</v>
      </c>
      <c r="C308" s="264">
        <v>19081.849999999999</v>
      </c>
      <c r="D308" s="264">
        <v>4797.4399999999996</v>
      </c>
      <c r="E308" s="264">
        <v>0</v>
      </c>
      <c r="F308" s="264">
        <v>23879.29</v>
      </c>
      <c r="G308" s="264"/>
      <c r="H308" s="263"/>
      <c r="I308" s="263"/>
    </row>
    <row r="309" spans="1:9" ht="12" customHeight="1" x14ac:dyDescent="0.25">
      <c r="A309" s="265" t="s">
        <v>585</v>
      </c>
      <c r="B309" s="260" t="s">
        <v>586</v>
      </c>
      <c r="C309" s="266">
        <v>19081.849999999999</v>
      </c>
      <c r="D309" s="266">
        <v>4797.4399999999996</v>
      </c>
      <c r="E309" s="266">
        <v>0</v>
      </c>
      <c r="F309" s="266">
        <v>23879.29</v>
      </c>
      <c r="G309" s="266"/>
      <c r="H309" s="260"/>
      <c r="I309" s="260"/>
    </row>
    <row r="310" spans="1:9" ht="12" customHeight="1" x14ac:dyDescent="0.25">
      <c r="A310" s="262" t="s">
        <v>587</v>
      </c>
      <c r="B310" s="263" t="s">
        <v>588</v>
      </c>
      <c r="C310" s="264">
        <v>387040.5</v>
      </c>
      <c r="D310" s="264">
        <v>96318.83</v>
      </c>
      <c r="E310" s="264">
        <v>0</v>
      </c>
      <c r="F310" s="264">
        <v>483359.33</v>
      </c>
      <c r="G310" s="264"/>
      <c r="H310" s="263"/>
      <c r="I310" s="263"/>
    </row>
    <row r="311" spans="1:9" ht="12" customHeight="1" x14ac:dyDescent="0.25">
      <c r="A311" s="265" t="s">
        <v>589</v>
      </c>
      <c r="B311" s="260" t="s">
        <v>184</v>
      </c>
      <c r="C311" s="266">
        <v>30784.7</v>
      </c>
      <c r="D311" s="266">
        <v>7440.83</v>
      </c>
      <c r="E311" s="266">
        <v>0</v>
      </c>
      <c r="F311" s="266">
        <v>38225.53</v>
      </c>
      <c r="G311" s="266"/>
      <c r="H311" s="260"/>
      <c r="I311" s="260"/>
    </row>
    <row r="312" spans="1:9" ht="12" customHeight="1" x14ac:dyDescent="0.25">
      <c r="A312" s="265" t="s">
        <v>590</v>
      </c>
      <c r="B312" s="260" t="s">
        <v>186</v>
      </c>
      <c r="C312" s="266">
        <v>7839.32</v>
      </c>
      <c r="D312" s="266">
        <v>1938.87</v>
      </c>
      <c r="E312" s="266">
        <v>0</v>
      </c>
      <c r="F312" s="266">
        <v>9778.19</v>
      </c>
      <c r="G312" s="266"/>
      <c r="H312" s="260"/>
      <c r="I312" s="260"/>
    </row>
    <row r="313" spans="1:9" ht="12" customHeight="1" x14ac:dyDescent="0.25">
      <c r="A313" s="265" t="s">
        <v>591</v>
      </c>
      <c r="B313" s="260" t="s">
        <v>188</v>
      </c>
      <c r="C313" s="266">
        <v>19473.91</v>
      </c>
      <c r="D313" s="266">
        <v>4762.6099999999997</v>
      </c>
      <c r="E313" s="266">
        <v>0</v>
      </c>
      <c r="F313" s="266">
        <v>24236.52</v>
      </c>
      <c r="G313" s="266"/>
      <c r="H313" s="260"/>
      <c r="I313" s="260"/>
    </row>
    <row r="314" spans="1:9" ht="12" customHeight="1" x14ac:dyDescent="0.25">
      <c r="A314" s="265" t="s">
        <v>592</v>
      </c>
      <c r="B314" s="260" t="s">
        <v>190</v>
      </c>
      <c r="C314" s="266">
        <v>1465.96</v>
      </c>
      <c r="D314" s="266">
        <v>364.89</v>
      </c>
      <c r="E314" s="266">
        <v>0</v>
      </c>
      <c r="F314" s="266">
        <v>1830.85</v>
      </c>
      <c r="G314" s="266"/>
      <c r="H314" s="260"/>
      <c r="I314" s="260"/>
    </row>
    <row r="315" spans="1:9" ht="12" customHeight="1" x14ac:dyDescent="0.25">
      <c r="A315" s="265" t="s">
        <v>593</v>
      </c>
      <c r="B315" s="260" t="s">
        <v>192</v>
      </c>
      <c r="C315" s="266">
        <v>12978.44</v>
      </c>
      <c r="D315" s="266">
        <v>3206.18</v>
      </c>
      <c r="E315" s="266">
        <v>0</v>
      </c>
      <c r="F315" s="266">
        <v>16184.62</v>
      </c>
      <c r="G315" s="266"/>
      <c r="H315" s="260"/>
      <c r="I315" s="260"/>
    </row>
    <row r="316" spans="1:9" ht="12" customHeight="1" x14ac:dyDescent="0.25">
      <c r="A316" s="265" t="s">
        <v>594</v>
      </c>
      <c r="B316" s="260" t="s">
        <v>194</v>
      </c>
      <c r="C316" s="266">
        <v>125619.97</v>
      </c>
      <c r="D316" s="266">
        <v>31385.9</v>
      </c>
      <c r="E316" s="266">
        <v>0</v>
      </c>
      <c r="F316" s="266">
        <v>157005.87</v>
      </c>
      <c r="G316" s="266"/>
      <c r="H316" s="260"/>
      <c r="I316" s="260"/>
    </row>
    <row r="317" spans="1:9" ht="12" customHeight="1" x14ac:dyDescent="0.25">
      <c r="A317" s="265" t="s">
        <v>595</v>
      </c>
      <c r="B317" s="260" t="s">
        <v>196</v>
      </c>
      <c r="C317" s="266">
        <v>158.16</v>
      </c>
      <c r="D317" s="266">
        <v>39.54</v>
      </c>
      <c r="E317" s="266">
        <v>0</v>
      </c>
      <c r="F317" s="266">
        <v>197.7</v>
      </c>
      <c r="G317" s="266"/>
      <c r="H317" s="260"/>
      <c r="I317" s="260"/>
    </row>
    <row r="318" spans="1:9" ht="12" customHeight="1" x14ac:dyDescent="0.25">
      <c r="A318" s="265" t="s">
        <v>596</v>
      </c>
      <c r="B318" s="260" t="s">
        <v>198</v>
      </c>
      <c r="C318" s="266">
        <v>188720.04</v>
      </c>
      <c r="D318" s="266">
        <v>47180.01</v>
      </c>
      <c r="E318" s="266">
        <v>0</v>
      </c>
      <c r="F318" s="266">
        <v>235900.05</v>
      </c>
      <c r="G318" s="266"/>
      <c r="H318" s="260"/>
      <c r="I318" s="260"/>
    </row>
    <row r="319" spans="1:9" ht="12" customHeight="1" x14ac:dyDescent="0.25">
      <c r="A319" s="262" t="s">
        <v>597</v>
      </c>
      <c r="B319" s="263" t="s">
        <v>598</v>
      </c>
      <c r="C319" s="264">
        <v>23250.28</v>
      </c>
      <c r="D319" s="264">
        <v>5812.57</v>
      </c>
      <c r="E319" s="264">
        <v>0</v>
      </c>
      <c r="F319" s="264">
        <v>29062.85</v>
      </c>
      <c r="G319" s="264"/>
      <c r="H319" s="263"/>
      <c r="I319" s="263"/>
    </row>
    <row r="320" spans="1:9" ht="12" customHeight="1" x14ac:dyDescent="0.25">
      <c r="A320" s="265" t="s">
        <v>599</v>
      </c>
      <c r="B320" s="260" t="s">
        <v>234</v>
      </c>
      <c r="C320" s="266">
        <v>23250.28</v>
      </c>
      <c r="D320" s="266">
        <v>5812.57</v>
      </c>
      <c r="E320" s="266">
        <v>0</v>
      </c>
      <c r="F320" s="266">
        <v>29062.85</v>
      </c>
      <c r="G320" s="266"/>
      <c r="H320" s="260"/>
      <c r="I320" s="260"/>
    </row>
    <row r="321" spans="1:9" ht="12" customHeight="1" x14ac:dyDescent="0.25">
      <c r="A321" s="262" t="s">
        <v>600</v>
      </c>
      <c r="B321" s="263" t="s">
        <v>601</v>
      </c>
      <c r="C321" s="264">
        <v>-832600.4</v>
      </c>
      <c r="D321" s="264">
        <v>11638.58</v>
      </c>
      <c r="E321" s="264">
        <v>194936.92</v>
      </c>
      <c r="F321" s="264">
        <v>-1015898.74</v>
      </c>
      <c r="G321" s="264"/>
      <c r="H321" s="263"/>
      <c r="I321" s="263"/>
    </row>
    <row r="322" spans="1:9" ht="12" customHeight="1" x14ac:dyDescent="0.25">
      <c r="A322" s="262" t="s">
        <v>602</v>
      </c>
      <c r="B322" s="263" t="s">
        <v>601</v>
      </c>
      <c r="C322" s="264">
        <v>-832600.4</v>
      </c>
      <c r="D322" s="264">
        <v>11638.58</v>
      </c>
      <c r="E322" s="264">
        <v>194936.92</v>
      </c>
      <c r="F322" s="264">
        <v>-1015898.74</v>
      </c>
      <c r="G322" s="264"/>
      <c r="H322" s="263"/>
      <c r="I322" s="263"/>
    </row>
    <row r="323" spans="1:9" ht="12" customHeight="1" x14ac:dyDescent="0.25">
      <c r="A323" s="262" t="s">
        <v>603</v>
      </c>
      <c r="B323" s="263" t="s">
        <v>604</v>
      </c>
      <c r="C323" s="264">
        <v>-832600.4</v>
      </c>
      <c r="D323" s="264">
        <v>11638.58</v>
      </c>
      <c r="E323" s="264">
        <v>194936.92</v>
      </c>
      <c r="F323" s="264">
        <v>-1015898.74</v>
      </c>
      <c r="G323" s="264"/>
      <c r="H323" s="263"/>
      <c r="I323" s="263"/>
    </row>
    <row r="324" spans="1:9" ht="12" customHeight="1" x14ac:dyDescent="0.25">
      <c r="A324" s="262" t="s">
        <v>605</v>
      </c>
      <c r="B324" s="263" t="s">
        <v>606</v>
      </c>
      <c r="C324" s="264">
        <v>47932.67</v>
      </c>
      <c r="D324" s="264">
        <v>11638.58</v>
      </c>
      <c r="E324" s="264">
        <v>0</v>
      </c>
      <c r="F324" s="264">
        <v>59571.25</v>
      </c>
      <c r="G324" s="264"/>
      <c r="H324" s="263"/>
      <c r="I324" s="263"/>
    </row>
    <row r="325" spans="1:9" ht="12" customHeight="1" x14ac:dyDescent="0.25">
      <c r="A325" s="265" t="s">
        <v>607</v>
      </c>
      <c r="B325" s="260" t="s">
        <v>608</v>
      </c>
      <c r="C325" s="266">
        <v>21526.9</v>
      </c>
      <c r="D325" s="266">
        <v>5796.33</v>
      </c>
      <c r="E325" s="266">
        <v>0</v>
      </c>
      <c r="F325" s="266">
        <v>27323.23</v>
      </c>
      <c r="G325" s="266"/>
      <c r="H325" s="260"/>
      <c r="I325" s="260"/>
    </row>
    <row r="326" spans="1:9" ht="12" customHeight="1" x14ac:dyDescent="0.25">
      <c r="A326" s="265" t="s">
        <v>611</v>
      </c>
      <c r="B326" s="260" t="s">
        <v>612</v>
      </c>
      <c r="C326" s="266">
        <v>26405.77</v>
      </c>
      <c r="D326" s="266">
        <v>5842.25</v>
      </c>
      <c r="E326" s="266">
        <v>0</v>
      </c>
      <c r="F326" s="266">
        <v>32248.02</v>
      </c>
      <c r="G326" s="266"/>
      <c r="H326" s="260"/>
      <c r="I326" s="260"/>
    </row>
    <row r="327" spans="1:9" ht="12" customHeight="1" x14ac:dyDescent="0.25">
      <c r="A327" s="262" t="s">
        <v>613</v>
      </c>
      <c r="B327" s="263" t="s">
        <v>614</v>
      </c>
      <c r="C327" s="264">
        <v>-880533.07</v>
      </c>
      <c r="D327" s="264">
        <v>0</v>
      </c>
      <c r="E327" s="264">
        <v>194936.92</v>
      </c>
      <c r="F327" s="264">
        <v>-1075469.99</v>
      </c>
      <c r="G327" s="264"/>
      <c r="H327" s="263"/>
      <c r="I327" s="263"/>
    </row>
    <row r="328" spans="1:9" ht="12" customHeight="1" x14ac:dyDescent="0.25">
      <c r="A328" s="265" t="s">
        <v>615</v>
      </c>
      <c r="B328" s="260" t="s">
        <v>616</v>
      </c>
      <c r="C328" s="266">
        <v>-340.4</v>
      </c>
      <c r="D328" s="266">
        <v>0</v>
      </c>
      <c r="E328" s="266">
        <v>195.12</v>
      </c>
      <c r="F328" s="266">
        <v>-535.52</v>
      </c>
      <c r="G328" s="266"/>
      <c r="H328" s="260"/>
      <c r="I328" s="260"/>
    </row>
    <row r="329" spans="1:9" ht="12" customHeight="1" x14ac:dyDescent="0.25">
      <c r="A329" s="265" t="s">
        <v>617</v>
      </c>
      <c r="B329" s="260" t="s">
        <v>618</v>
      </c>
      <c r="C329" s="266">
        <v>-880192.67</v>
      </c>
      <c r="D329" s="266">
        <v>0</v>
      </c>
      <c r="E329" s="266">
        <v>194741.8</v>
      </c>
      <c r="F329" s="266">
        <v>-1074934.47</v>
      </c>
      <c r="G329" s="266"/>
      <c r="H329" s="260"/>
      <c r="I329" s="260"/>
    </row>
    <row r="330" spans="1:9" ht="12" customHeight="1" x14ac:dyDescent="0.25">
      <c r="A330" s="262" t="s">
        <v>619</v>
      </c>
      <c r="B330" s="263" t="s">
        <v>620</v>
      </c>
      <c r="C330" s="264">
        <v>5041.49</v>
      </c>
      <c r="D330" s="264">
        <v>160</v>
      </c>
      <c r="E330" s="264">
        <v>0</v>
      </c>
      <c r="F330" s="264">
        <v>5201.49</v>
      </c>
      <c r="G330" s="264"/>
      <c r="H330" s="263"/>
      <c r="I330" s="263"/>
    </row>
    <row r="331" spans="1:9" ht="12" customHeight="1" x14ac:dyDescent="0.25">
      <c r="A331" s="262" t="s">
        <v>621</v>
      </c>
      <c r="B331" s="263" t="s">
        <v>620</v>
      </c>
      <c r="C331" s="264">
        <v>5041.49</v>
      </c>
      <c r="D331" s="264">
        <v>160</v>
      </c>
      <c r="E331" s="264">
        <v>0</v>
      </c>
      <c r="F331" s="264">
        <v>5201.49</v>
      </c>
      <c r="G331" s="264"/>
      <c r="H331" s="263"/>
      <c r="I331" s="263"/>
    </row>
    <row r="332" spans="1:9" ht="12" customHeight="1" x14ac:dyDescent="0.25">
      <c r="A332" s="262" t="s">
        <v>622</v>
      </c>
      <c r="B332" s="263" t="s">
        <v>623</v>
      </c>
      <c r="C332" s="264">
        <v>5041.49</v>
      </c>
      <c r="D332" s="264">
        <v>160</v>
      </c>
      <c r="E332" s="264">
        <v>0</v>
      </c>
      <c r="F332" s="264">
        <v>5201.49</v>
      </c>
      <c r="G332" s="264"/>
      <c r="H332" s="263"/>
      <c r="I332" s="263"/>
    </row>
    <row r="333" spans="1:9" ht="12" customHeight="1" x14ac:dyDescent="0.25">
      <c r="A333" s="262" t="s">
        <v>624</v>
      </c>
      <c r="B333" s="263" t="s">
        <v>625</v>
      </c>
      <c r="C333" s="264">
        <v>5041.49</v>
      </c>
      <c r="D333" s="264">
        <v>160</v>
      </c>
      <c r="E333" s="264">
        <v>0</v>
      </c>
      <c r="F333" s="264">
        <v>5201.49</v>
      </c>
      <c r="G333" s="264"/>
      <c r="H333" s="263"/>
      <c r="I333" s="263"/>
    </row>
    <row r="334" spans="1:9" ht="12" customHeight="1" x14ac:dyDescent="0.25">
      <c r="A334" s="265" t="s">
        <v>626</v>
      </c>
      <c r="B334" s="260" t="s">
        <v>625</v>
      </c>
      <c r="C334" s="266">
        <v>5041.49</v>
      </c>
      <c r="D334" s="266">
        <v>160</v>
      </c>
      <c r="E334" s="266">
        <v>0</v>
      </c>
      <c r="F334" s="266">
        <v>5201.49</v>
      </c>
      <c r="G334" s="266"/>
      <c r="H334" s="260"/>
      <c r="I334" s="260"/>
    </row>
    <row r="335" spans="1:9" ht="12" customHeight="1" x14ac:dyDescent="0.25">
      <c r="A335" s="260"/>
      <c r="B335" s="260"/>
      <c r="C335" s="266"/>
      <c r="D335" s="266"/>
      <c r="E335" s="266"/>
      <c r="F335" s="266"/>
      <c r="G335" s="266"/>
      <c r="H335" s="260"/>
      <c r="I335" s="260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6FD4E-AB36-4E68-9060-C27142B0D767}">
  <dimension ref="A1:I336"/>
  <sheetViews>
    <sheetView topLeftCell="A131" workbookViewId="0">
      <selection activeCell="F169" sqref="D169:F169"/>
    </sheetView>
  </sheetViews>
  <sheetFormatPr defaultRowHeight="15" x14ac:dyDescent="0.25"/>
  <cols>
    <col min="1" max="1" width="19.85546875" customWidth="1"/>
    <col min="2" max="2" width="53.140625" customWidth="1"/>
    <col min="3" max="6" width="18.28515625" customWidth="1"/>
    <col min="7" max="7" width="7.85546875" customWidth="1"/>
    <col min="8" max="9" width="11" bestFit="1" customWidth="1"/>
  </cols>
  <sheetData>
    <row r="1" spans="1:9" ht="14.1" customHeight="1" x14ac:dyDescent="0.25">
      <c r="A1" s="259" t="s">
        <v>64</v>
      </c>
      <c r="B1" s="260" t="s">
        <v>65</v>
      </c>
    </row>
    <row r="2" spans="1:9" ht="14.1" customHeight="1" x14ac:dyDescent="0.25">
      <c r="A2" s="259" t="s">
        <v>66</v>
      </c>
      <c r="B2" s="260" t="s">
        <v>67</v>
      </c>
    </row>
    <row r="3" spans="1:9" ht="14.1" customHeight="1" x14ac:dyDescent="0.25"/>
    <row r="4" spans="1:9" ht="14.1" customHeight="1" x14ac:dyDescent="0.25">
      <c r="A4" s="525" t="s">
        <v>68</v>
      </c>
      <c r="B4" s="525"/>
      <c r="C4" s="525"/>
      <c r="D4" s="525"/>
      <c r="E4" s="525"/>
      <c r="F4" s="525"/>
    </row>
    <row r="5" spans="1:9" ht="14.1" customHeight="1" x14ac:dyDescent="0.25">
      <c r="A5" s="526" t="s">
        <v>999</v>
      </c>
      <c r="B5" s="526"/>
      <c r="C5" s="526"/>
      <c r="D5" s="526"/>
      <c r="E5" s="526"/>
      <c r="F5" s="526"/>
    </row>
    <row r="6" spans="1:9" ht="14.1" customHeight="1" x14ac:dyDescent="0.25">
      <c r="A6" s="526" t="s">
        <v>69</v>
      </c>
      <c r="B6" s="526"/>
      <c r="C6" s="526"/>
      <c r="D6" s="526"/>
      <c r="E6" s="526"/>
      <c r="F6" s="526"/>
    </row>
    <row r="7" spans="1:9" ht="14.1" customHeight="1" x14ac:dyDescent="0.25"/>
    <row r="8" spans="1:9" ht="14.1" customHeight="1" x14ac:dyDescent="0.25"/>
    <row r="9" spans="1:9" ht="14.1" customHeight="1" x14ac:dyDescent="0.25">
      <c r="A9" s="261" t="s">
        <v>70</v>
      </c>
      <c r="B9" s="261" t="s">
        <v>71</v>
      </c>
      <c r="C9" s="261" t="s">
        <v>72</v>
      </c>
      <c r="D9" s="261" t="s">
        <v>73</v>
      </c>
      <c r="E9" s="261" t="s">
        <v>74</v>
      </c>
      <c r="F9" s="261" t="s">
        <v>75</v>
      </c>
      <c r="G9" s="261"/>
      <c r="H9" s="261"/>
    </row>
    <row r="10" spans="1:9" ht="12" customHeight="1" x14ac:dyDescent="0.25">
      <c r="A10" s="262" t="s">
        <v>76</v>
      </c>
      <c r="B10" s="263" t="s">
        <v>77</v>
      </c>
      <c r="C10" s="264">
        <v>36551930.600000001</v>
      </c>
      <c r="D10" s="264">
        <v>14523426.039999999</v>
      </c>
      <c r="E10" s="264">
        <v>17242046.510000002</v>
      </c>
      <c r="F10" s="264">
        <v>33833310.130000003</v>
      </c>
      <c r="G10" s="264"/>
      <c r="H10" s="263"/>
      <c r="I10" s="263"/>
    </row>
    <row r="11" spans="1:9" ht="12" customHeight="1" x14ac:dyDescent="0.25">
      <c r="A11" s="262" t="s">
        <v>78</v>
      </c>
      <c r="B11" s="263" t="s">
        <v>79</v>
      </c>
      <c r="C11" s="264">
        <v>16694825.359999999</v>
      </c>
      <c r="D11" s="264">
        <v>14463547.859999999</v>
      </c>
      <c r="E11" s="264">
        <v>16744184.970000001</v>
      </c>
      <c r="F11" s="264">
        <v>14414188.25</v>
      </c>
      <c r="G11" s="264"/>
      <c r="H11" s="267">
        <f>C11-F11</f>
        <v>2280637.1099999994</v>
      </c>
      <c r="I11" s="264">
        <f>+H11-H12+H50</f>
        <v>-425280.86000000127</v>
      </c>
    </row>
    <row r="12" spans="1:9" ht="12" customHeight="1" x14ac:dyDescent="0.25">
      <c r="A12" s="262" t="s">
        <v>80</v>
      </c>
      <c r="B12" s="263" t="s">
        <v>81</v>
      </c>
      <c r="C12" s="264">
        <v>16540246.91</v>
      </c>
      <c r="D12" s="264">
        <v>12917563.289999999</v>
      </c>
      <c r="E12" s="264">
        <v>15623022.26</v>
      </c>
      <c r="F12" s="264">
        <v>13834787.939999999</v>
      </c>
      <c r="G12" s="264"/>
      <c r="H12" s="267">
        <f>C12-F12</f>
        <v>2705458.9700000007</v>
      </c>
      <c r="I12" s="263"/>
    </row>
    <row r="13" spans="1:9" ht="12" customHeight="1" x14ac:dyDescent="0.25">
      <c r="A13" s="262" t="s">
        <v>82</v>
      </c>
      <c r="B13" s="263" t="s">
        <v>81</v>
      </c>
      <c r="C13" s="264">
        <v>16540246.91</v>
      </c>
      <c r="D13" s="264">
        <v>12917563.289999999</v>
      </c>
      <c r="E13" s="264">
        <v>15623022.26</v>
      </c>
      <c r="F13" s="264">
        <v>13834787.939999999</v>
      </c>
      <c r="G13" s="264"/>
      <c r="H13" s="267">
        <f t="shared" ref="H13" si="0">C13-F13</f>
        <v>2705458.9700000007</v>
      </c>
      <c r="I13" s="263"/>
    </row>
    <row r="14" spans="1:9" ht="12" customHeight="1" x14ac:dyDescent="0.25">
      <c r="A14" s="262" t="s">
        <v>83</v>
      </c>
      <c r="B14" s="263" t="s">
        <v>84</v>
      </c>
      <c r="C14" s="264">
        <v>26131.02</v>
      </c>
      <c r="D14" s="264">
        <v>6702.76</v>
      </c>
      <c r="E14" s="264">
        <v>5333.78</v>
      </c>
      <c r="F14" s="264">
        <v>27500</v>
      </c>
      <c r="G14" s="264"/>
      <c r="H14" s="263"/>
      <c r="I14" s="263"/>
    </row>
    <row r="15" spans="1:9" ht="12" customHeight="1" x14ac:dyDescent="0.25">
      <c r="A15" s="265" t="s">
        <v>87</v>
      </c>
      <c r="B15" s="260" t="s">
        <v>88</v>
      </c>
      <c r="C15" s="266">
        <v>0</v>
      </c>
      <c r="D15" s="266">
        <v>3000</v>
      </c>
      <c r="E15" s="266">
        <v>3000</v>
      </c>
      <c r="F15" s="266">
        <v>0</v>
      </c>
      <c r="G15" s="266"/>
      <c r="H15" s="260"/>
      <c r="I15" s="260"/>
    </row>
    <row r="16" spans="1:9" ht="12" customHeight="1" x14ac:dyDescent="0.25">
      <c r="A16" s="265" t="s">
        <v>89</v>
      </c>
      <c r="B16" s="260" t="s">
        <v>90</v>
      </c>
      <c r="C16" s="266">
        <v>3000</v>
      </c>
      <c r="D16" s="266">
        <v>0</v>
      </c>
      <c r="E16" s="266">
        <v>0</v>
      </c>
      <c r="F16" s="266">
        <v>3000</v>
      </c>
      <c r="G16" s="266"/>
      <c r="H16" s="260"/>
      <c r="I16" s="260"/>
    </row>
    <row r="17" spans="1:9" ht="12" customHeight="1" x14ac:dyDescent="0.25">
      <c r="A17" s="265" t="s">
        <v>91</v>
      </c>
      <c r="B17" s="260" t="s">
        <v>92</v>
      </c>
      <c r="C17" s="266">
        <v>1631.02</v>
      </c>
      <c r="D17" s="266">
        <v>1368.98</v>
      </c>
      <c r="E17" s="266">
        <v>0</v>
      </c>
      <c r="F17" s="266">
        <v>3000</v>
      </c>
      <c r="G17" s="266"/>
      <c r="H17" s="260"/>
      <c r="I17" s="260"/>
    </row>
    <row r="18" spans="1:9" ht="12" customHeight="1" x14ac:dyDescent="0.25">
      <c r="A18" s="265" t="s">
        <v>93</v>
      </c>
      <c r="B18" s="260" t="s">
        <v>94</v>
      </c>
      <c r="C18" s="266">
        <v>3000</v>
      </c>
      <c r="D18" s="266">
        <v>0</v>
      </c>
      <c r="E18" s="266">
        <v>0</v>
      </c>
      <c r="F18" s="266">
        <v>3000</v>
      </c>
      <c r="G18" s="266"/>
      <c r="H18" s="260"/>
      <c r="I18" s="260"/>
    </row>
    <row r="19" spans="1:9" ht="12" customHeight="1" x14ac:dyDescent="0.25">
      <c r="A19" s="265" t="s">
        <v>95</v>
      </c>
      <c r="B19" s="260" t="s">
        <v>96</v>
      </c>
      <c r="C19" s="266">
        <v>3000</v>
      </c>
      <c r="D19" s="266">
        <v>1089.23</v>
      </c>
      <c r="E19" s="266">
        <v>1089.23</v>
      </c>
      <c r="F19" s="266">
        <v>3000</v>
      </c>
      <c r="G19" s="266"/>
      <c r="H19" s="260"/>
      <c r="I19" s="260"/>
    </row>
    <row r="20" spans="1:9" ht="12" customHeight="1" x14ac:dyDescent="0.25">
      <c r="A20" s="265" t="s">
        <v>97</v>
      </c>
      <c r="B20" s="260" t="s">
        <v>98</v>
      </c>
      <c r="C20" s="266">
        <v>3000</v>
      </c>
      <c r="D20" s="266">
        <v>0</v>
      </c>
      <c r="E20" s="266">
        <v>0</v>
      </c>
      <c r="F20" s="266">
        <v>3000</v>
      </c>
      <c r="G20" s="266"/>
      <c r="H20" s="260"/>
      <c r="I20" s="260"/>
    </row>
    <row r="21" spans="1:9" ht="12" customHeight="1" x14ac:dyDescent="0.25">
      <c r="A21" s="265" t="s">
        <v>99</v>
      </c>
      <c r="B21" s="260" t="s">
        <v>100</v>
      </c>
      <c r="C21" s="266">
        <v>500</v>
      </c>
      <c r="D21" s="266">
        <v>0</v>
      </c>
      <c r="E21" s="266">
        <v>0</v>
      </c>
      <c r="F21" s="266">
        <v>500</v>
      </c>
      <c r="G21" s="266"/>
      <c r="H21" s="260"/>
      <c r="I21" s="260"/>
    </row>
    <row r="22" spans="1:9" ht="12" customHeight="1" x14ac:dyDescent="0.25">
      <c r="A22" s="265" t="s">
        <v>101</v>
      </c>
      <c r="B22" s="260" t="s">
        <v>102</v>
      </c>
      <c r="C22" s="266">
        <v>3000</v>
      </c>
      <c r="D22" s="266">
        <v>0</v>
      </c>
      <c r="E22" s="266">
        <v>0</v>
      </c>
      <c r="F22" s="266">
        <v>3000</v>
      </c>
      <c r="G22" s="266"/>
      <c r="H22" s="260"/>
      <c r="I22" s="260"/>
    </row>
    <row r="23" spans="1:9" ht="12" customHeight="1" x14ac:dyDescent="0.25">
      <c r="A23" s="265" t="s">
        <v>103</v>
      </c>
      <c r="B23" s="260" t="s">
        <v>104</v>
      </c>
      <c r="C23" s="266">
        <v>3000</v>
      </c>
      <c r="D23" s="266">
        <v>0</v>
      </c>
      <c r="E23" s="266">
        <v>0</v>
      </c>
      <c r="F23" s="266">
        <v>3000</v>
      </c>
      <c r="G23" s="266"/>
      <c r="H23" s="260"/>
      <c r="I23" s="260"/>
    </row>
    <row r="24" spans="1:9" ht="12" customHeight="1" x14ac:dyDescent="0.25">
      <c r="A24" s="265" t="s">
        <v>105</v>
      </c>
      <c r="B24" s="260" t="s">
        <v>106</v>
      </c>
      <c r="C24" s="266">
        <v>3000</v>
      </c>
      <c r="D24" s="266">
        <v>0</v>
      </c>
      <c r="E24" s="266">
        <v>0</v>
      </c>
      <c r="F24" s="266">
        <v>3000</v>
      </c>
      <c r="G24" s="266"/>
      <c r="H24" s="260"/>
      <c r="I24" s="260"/>
    </row>
    <row r="25" spans="1:9" ht="12" customHeight="1" x14ac:dyDescent="0.25">
      <c r="A25" s="265" t="s">
        <v>627</v>
      </c>
      <c r="B25" s="260" t="s">
        <v>628</v>
      </c>
      <c r="C25" s="266">
        <v>3000</v>
      </c>
      <c r="D25" s="266">
        <v>1244.55</v>
      </c>
      <c r="E25" s="266">
        <v>1244.55</v>
      </c>
      <c r="F25" s="266">
        <v>3000</v>
      </c>
      <c r="G25" s="266"/>
      <c r="H25" s="260"/>
      <c r="I25" s="260"/>
    </row>
    <row r="26" spans="1:9" ht="12" customHeight="1" x14ac:dyDescent="0.25">
      <c r="A26" s="262" t="s">
        <v>109</v>
      </c>
      <c r="B26" s="263" t="s">
        <v>110</v>
      </c>
      <c r="C26" s="264">
        <v>0</v>
      </c>
      <c r="D26" s="264">
        <v>9982412.6199999992</v>
      </c>
      <c r="E26" s="264">
        <v>9982412.6199999992</v>
      </c>
      <c r="F26" s="264">
        <v>0</v>
      </c>
      <c r="G26" s="264"/>
      <c r="H26" s="263"/>
      <c r="I26" s="263"/>
    </row>
    <row r="27" spans="1:9" ht="12" customHeight="1" x14ac:dyDescent="0.25">
      <c r="A27" s="265" t="s">
        <v>111</v>
      </c>
      <c r="B27" s="260" t="s">
        <v>112</v>
      </c>
      <c r="C27" s="266">
        <v>0</v>
      </c>
      <c r="D27" s="266">
        <v>9941072.2899999991</v>
      </c>
      <c r="E27" s="266">
        <v>9941072.2899999991</v>
      </c>
      <c r="F27" s="266">
        <v>0</v>
      </c>
      <c r="G27" s="266"/>
      <c r="H27" s="260"/>
      <c r="I27" s="260"/>
    </row>
    <row r="28" spans="1:9" ht="12" customHeight="1" x14ac:dyDescent="0.25">
      <c r="A28" s="265" t="s">
        <v>937</v>
      </c>
      <c r="B28" s="260" t="s">
        <v>938</v>
      </c>
      <c r="C28" s="266">
        <v>0</v>
      </c>
      <c r="D28" s="266">
        <v>75.400000000000006</v>
      </c>
      <c r="E28" s="266">
        <v>75.400000000000006</v>
      </c>
      <c r="F28" s="266">
        <v>0</v>
      </c>
      <c r="G28" s="266"/>
      <c r="H28" s="260"/>
      <c r="I28" s="260"/>
    </row>
    <row r="29" spans="1:9" ht="12" customHeight="1" x14ac:dyDescent="0.25">
      <c r="A29" s="265" t="s">
        <v>113</v>
      </c>
      <c r="B29" s="260" t="s">
        <v>114</v>
      </c>
      <c r="C29" s="266">
        <v>0</v>
      </c>
      <c r="D29" s="266">
        <v>41264.93</v>
      </c>
      <c r="E29" s="266">
        <v>41264.93</v>
      </c>
      <c r="F29" s="266">
        <v>0</v>
      </c>
      <c r="G29" s="266"/>
      <c r="H29" s="260"/>
      <c r="I29" s="260"/>
    </row>
    <row r="30" spans="1:9" ht="12" customHeight="1" x14ac:dyDescent="0.25">
      <c r="A30" s="262" t="s">
        <v>115</v>
      </c>
      <c r="B30" s="263" t="s">
        <v>116</v>
      </c>
      <c r="C30" s="264">
        <v>16514115.890000001</v>
      </c>
      <c r="D30" s="264">
        <v>2928447.91</v>
      </c>
      <c r="E30" s="264">
        <v>5635275.8600000003</v>
      </c>
      <c r="F30" s="264">
        <v>13807287.939999999</v>
      </c>
      <c r="G30" s="264"/>
      <c r="H30" s="263"/>
      <c r="I30" s="263"/>
    </row>
    <row r="31" spans="1:9" ht="12" customHeight="1" x14ac:dyDescent="0.25">
      <c r="A31" s="265" t="s">
        <v>117</v>
      </c>
      <c r="B31" s="260" t="s">
        <v>118</v>
      </c>
      <c r="C31" s="266">
        <v>8693227.0500000007</v>
      </c>
      <c r="D31" s="266">
        <v>2805579.66</v>
      </c>
      <c r="E31" s="266">
        <v>5635125.0599999996</v>
      </c>
      <c r="F31" s="266">
        <v>5863681.6500000004</v>
      </c>
      <c r="G31" s="266"/>
      <c r="H31" s="260"/>
      <c r="I31" s="260"/>
    </row>
    <row r="32" spans="1:9" ht="12" customHeight="1" x14ac:dyDescent="0.25">
      <c r="A32" s="265" t="s">
        <v>119</v>
      </c>
      <c r="B32" s="260" t="s">
        <v>120</v>
      </c>
      <c r="C32" s="266">
        <v>4093671.45</v>
      </c>
      <c r="D32" s="266">
        <v>42696.59</v>
      </c>
      <c r="E32" s="266">
        <v>75.400000000000006</v>
      </c>
      <c r="F32" s="266">
        <v>4136292.64</v>
      </c>
      <c r="G32" s="266"/>
      <c r="H32" s="260"/>
      <c r="I32" s="260"/>
    </row>
    <row r="33" spans="1:9" ht="12" customHeight="1" x14ac:dyDescent="0.25">
      <c r="A33" s="265" t="s">
        <v>121</v>
      </c>
      <c r="B33" s="260" t="s">
        <v>122</v>
      </c>
      <c r="C33" s="266">
        <v>3727217.39</v>
      </c>
      <c r="D33" s="266">
        <v>80171.66</v>
      </c>
      <c r="E33" s="266">
        <v>75.400000000000006</v>
      </c>
      <c r="F33" s="266">
        <v>3807313.65</v>
      </c>
      <c r="G33" s="266"/>
      <c r="H33" s="260"/>
      <c r="I33" s="260"/>
    </row>
    <row r="34" spans="1:9" ht="12" customHeight="1" x14ac:dyDescent="0.25">
      <c r="A34" s="262" t="s">
        <v>123</v>
      </c>
      <c r="B34" s="263" t="s">
        <v>124</v>
      </c>
      <c r="C34" s="264">
        <v>-15201.12</v>
      </c>
      <c r="D34" s="264">
        <v>2554.09</v>
      </c>
      <c r="E34" s="264">
        <v>1772.9</v>
      </c>
      <c r="F34" s="264">
        <v>-14419.93</v>
      </c>
      <c r="G34" s="264"/>
      <c r="H34" s="263"/>
      <c r="I34" s="263"/>
    </row>
    <row r="35" spans="1:9" ht="12" customHeight="1" x14ac:dyDescent="0.25">
      <c r="A35" s="262" t="s">
        <v>125</v>
      </c>
      <c r="B35" s="263" t="s">
        <v>124</v>
      </c>
      <c r="C35" s="264">
        <v>-15201.12</v>
      </c>
      <c r="D35" s="264">
        <v>2554.09</v>
      </c>
      <c r="E35" s="264">
        <v>1772.9</v>
      </c>
      <c r="F35" s="264">
        <v>-14419.93</v>
      </c>
      <c r="G35" s="264"/>
      <c r="H35" s="263"/>
      <c r="I35" s="263"/>
    </row>
    <row r="36" spans="1:9" ht="12" customHeight="1" x14ac:dyDescent="0.25">
      <c r="A36" s="262" t="s">
        <v>126</v>
      </c>
      <c r="B36" s="263" t="s">
        <v>124</v>
      </c>
      <c r="C36" s="264">
        <v>-15201.12</v>
      </c>
      <c r="D36" s="264">
        <v>2554.09</v>
      </c>
      <c r="E36" s="264">
        <v>1772.9</v>
      </c>
      <c r="F36" s="264">
        <v>-14419.93</v>
      </c>
      <c r="G36" s="264"/>
      <c r="H36" s="263"/>
      <c r="I36" s="263"/>
    </row>
    <row r="37" spans="1:9" ht="12" customHeight="1" x14ac:dyDescent="0.25">
      <c r="A37" s="265" t="s">
        <v>127</v>
      </c>
      <c r="B37" s="260" t="s">
        <v>128</v>
      </c>
      <c r="C37" s="266">
        <v>-15201.12</v>
      </c>
      <c r="D37" s="266">
        <v>2554.09</v>
      </c>
      <c r="E37" s="266">
        <v>1772.9</v>
      </c>
      <c r="F37" s="266">
        <v>-14419.93</v>
      </c>
      <c r="G37" s="266"/>
      <c r="H37" s="260"/>
      <c r="I37" s="260"/>
    </row>
    <row r="38" spans="1:9" ht="12" customHeight="1" x14ac:dyDescent="0.25">
      <c r="A38" s="262" t="s">
        <v>129</v>
      </c>
      <c r="B38" s="263" t="s">
        <v>130</v>
      </c>
      <c r="C38" s="264">
        <v>131161.81</v>
      </c>
      <c r="D38" s="264">
        <v>1543430.48</v>
      </c>
      <c r="E38" s="264">
        <v>1115099.6299999999</v>
      </c>
      <c r="F38" s="264">
        <v>559492.66</v>
      </c>
      <c r="G38" s="264"/>
      <c r="H38" s="263"/>
      <c r="I38" s="263"/>
    </row>
    <row r="39" spans="1:9" ht="12" customHeight="1" x14ac:dyDescent="0.25">
      <c r="A39" s="262" t="s">
        <v>131</v>
      </c>
      <c r="B39" s="263" t="s">
        <v>130</v>
      </c>
      <c r="C39" s="264">
        <v>131161.81</v>
      </c>
      <c r="D39" s="264">
        <v>1543430.48</v>
      </c>
      <c r="E39" s="264">
        <v>1115099.6299999999</v>
      </c>
      <c r="F39" s="264">
        <v>559492.66</v>
      </c>
      <c r="G39" s="264"/>
      <c r="H39" s="263"/>
      <c r="I39" s="263"/>
    </row>
    <row r="40" spans="1:9" ht="12" customHeight="1" x14ac:dyDescent="0.25">
      <c r="A40" s="262" t="s">
        <v>132</v>
      </c>
      <c r="B40" s="263" t="s">
        <v>130</v>
      </c>
      <c r="C40" s="264">
        <v>131161.81</v>
      </c>
      <c r="D40" s="264">
        <v>1543430.48</v>
      </c>
      <c r="E40" s="264">
        <v>1115099.6299999999</v>
      </c>
      <c r="F40" s="264">
        <v>559492.66</v>
      </c>
      <c r="G40" s="264"/>
      <c r="H40" s="263"/>
      <c r="I40" s="263"/>
    </row>
    <row r="41" spans="1:9" ht="12" customHeight="1" x14ac:dyDescent="0.25">
      <c r="A41" s="265" t="s">
        <v>133</v>
      </c>
      <c r="B41" s="260" t="s">
        <v>134</v>
      </c>
      <c r="C41" s="266">
        <v>71657.2</v>
      </c>
      <c r="D41" s="266">
        <v>360671.88</v>
      </c>
      <c r="E41" s="266">
        <v>386980.18</v>
      </c>
      <c r="F41" s="266">
        <v>45348.9</v>
      </c>
      <c r="G41" s="266"/>
      <c r="H41" s="260"/>
      <c r="I41" s="260"/>
    </row>
    <row r="42" spans="1:9" ht="12" customHeight="1" x14ac:dyDescent="0.25">
      <c r="A42" s="265" t="s">
        <v>137</v>
      </c>
      <c r="B42" s="260" t="s">
        <v>138</v>
      </c>
      <c r="C42" s="266">
        <v>12928</v>
      </c>
      <c r="D42" s="266">
        <v>36180.89</v>
      </c>
      <c r="E42" s="266">
        <v>14194.78</v>
      </c>
      <c r="F42" s="266">
        <v>34914.11</v>
      </c>
      <c r="G42" s="266"/>
      <c r="H42" s="260"/>
      <c r="I42" s="260"/>
    </row>
    <row r="43" spans="1:9" ht="12" customHeight="1" x14ac:dyDescent="0.25">
      <c r="A43" s="265" t="s">
        <v>139</v>
      </c>
      <c r="B43" s="260" t="s">
        <v>140</v>
      </c>
      <c r="C43" s="266">
        <v>26620.54</v>
      </c>
      <c r="D43" s="266">
        <v>1146577.71</v>
      </c>
      <c r="E43" s="266">
        <v>713924.67</v>
      </c>
      <c r="F43" s="266">
        <v>459273.58</v>
      </c>
      <c r="G43" s="266"/>
      <c r="H43" s="260"/>
      <c r="I43" s="260"/>
    </row>
    <row r="44" spans="1:9" ht="12" customHeight="1" x14ac:dyDescent="0.25">
      <c r="A44" s="265" t="s">
        <v>141</v>
      </c>
      <c r="B44" s="260" t="s">
        <v>142</v>
      </c>
      <c r="C44" s="266">
        <v>19956.07</v>
      </c>
      <c r="D44" s="266">
        <v>0</v>
      </c>
      <c r="E44" s="266">
        <v>0</v>
      </c>
      <c r="F44" s="266">
        <v>19956.07</v>
      </c>
      <c r="G44" s="266"/>
      <c r="H44" s="260"/>
      <c r="I44" s="260"/>
    </row>
    <row r="45" spans="1:9" ht="12" customHeight="1" x14ac:dyDescent="0.25">
      <c r="A45" s="262" t="s">
        <v>143</v>
      </c>
      <c r="B45" s="263" t="s">
        <v>144</v>
      </c>
      <c r="C45" s="264">
        <v>38617.760000000002</v>
      </c>
      <c r="D45" s="264">
        <v>0</v>
      </c>
      <c r="E45" s="264">
        <v>4290.18</v>
      </c>
      <c r="F45" s="264">
        <v>34327.58</v>
      </c>
      <c r="G45" s="264"/>
      <c r="H45" s="263"/>
      <c r="I45" s="263"/>
    </row>
    <row r="46" spans="1:9" ht="12" customHeight="1" x14ac:dyDescent="0.25">
      <c r="A46" s="262" t="s">
        <v>145</v>
      </c>
      <c r="B46" s="263" t="s">
        <v>144</v>
      </c>
      <c r="C46" s="264">
        <v>38617.760000000002</v>
      </c>
      <c r="D46" s="264">
        <v>0</v>
      </c>
      <c r="E46" s="264">
        <v>4290.18</v>
      </c>
      <c r="F46" s="264">
        <v>34327.58</v>
      </c>
      <c r="G46" s="264"/>
      <c r="H46" s="263"/>
      <c r="I46" s="263"/>
    </row>
    <row r="47" spans="1:9" ht="12" customHeight="1" x14ac:dyDescent="0.25">
      <c r="A47" s="262" t="s">
        <v>146</v>
      </c>
      <c r="B47" s="263" t="s">
        <v>144</v>
      </c>
      <c r="C47" s="264">
        <v>38617.760000000002</v>
      </c>
      <c r="D47" s="264">
        <v>0</v>
      </c>
      <c r="E47" s="264">
        <v>4290.18</v>
      </c>
      <c r="F47" s="264">
        <v>34327.58</v>
      </c>
      <c r="G47" s="264"/>
      <c r="H47" s="263"/>
      <c r="I47" s="263"/>
    </row>
    <row r="48" spans="1:9" ht="12" customHeight="1" x14ac:dyDescent="0.25">
      <c r="A48" s="265" t="s">
        <v>147</v>
      </c>
      <c r="B48" s="260" t="s">
        <v>148</v>
      </c>
      <c r="C48" s="266">
        <v>38617.760000000002</v>
      </c>
      <c r="D48" s="266">
        <v>0</v>
      </c>
      <c r="E48" s="266">
        <v>4290.18</v>
      </c>
      <c r="F48" s="266">
        <v>34327.58</v>
      </c>
      <c r="G48" s="266"/>
      <c r="H48" s="260"/>
      <c r="I48" s="260"/>
    </row>
    <row r="49" spans="1:9" ht="12" customHeight="1" x14ac:dyDescent="0.25">
      <c r="A49" s="262" t="s">
        <v>149</v>
      </c>
      <c r="B49" s="263" t="s">
        <v>150</v>
      </c>
      <c r="C49" s="264">
        <v>19857105.239999998</v>
      </c>
      <c r="D49" s="264">
        <v>36682.339999999997</v>
      </c>
      <c r="E49" s="264">
        <v>474665.7</v>
      </c>
      <c r="F49" s="264">
        <v>19419121.879999999</v>
      </c>
      <c r="G49" s="264"/>
      <c r="H49" s="263"/>
      <c r="I49" s="263"/>
    </row>
    <row r="50" spans="1:9" ht="12" customHeight="1" x14ac:dyDescent="0.25">
      <c r="A50" s="262" t="s">
        <v>151</v>
      </c>
      <c r="B50" s="263" t="s">
        <v>152</v>
      </c>
      <c r="C50" s="264">
        <v>50960.44</v>
      </c>
      <c r="D50" s="264">
        <v>459</v>
      </c>
      <c r="E50" s="264">
        <v>0</v>
      </c>
      <c r="F50" s="264">
        <v>51419.44</v>
      </c>
      <c r="G50" s="264"/>
      <c r="H50" s="267">
        <f>C50-F50</f>
        <v>-459</v>
      </c>
      <c r="I50" s="263"/>
    </row>
    <row r="51" spans="1:9" ht="12" customHeight="1" x14ac:dyDescent="0.25">
      <c r="A51" s="262" t="s">
        <v>153</v>
      </c>
      <c r="B51" s="263" t="s">
        <v>154</v>
      </c>
      <c r="C51" s="264">
        <v>50960.44</v>
      </c>
      <c r="D51" s="264">
        <v>459</v>
      </c>
      <c r="E51" s="264">
        <v>0</v>
      </c>
      <c r="F51" s="264">
        <v>51419.44</v>
      </c>
      <c r="G51" s="264"/>
      <c r="H51" s="263"/>
      <c r="I51" s="263"/>
    </row>
    <row r="52" spans="1:9" ht="12" customHeight="1" x14ac:dyDescent="0.25">
      <c r="A52" s="262" t="s">
        <v>155</v>
      </c>
      <c r="B52" s="263" t="s">
        <v>156</v>
      </c>
      <c r="C52" s="264">
        <v>50960.44</v>
      </c>
      <c r="D52" s="264">
        <v>459</v>
      </c>
      <c r="E52" s="264">
        <v>0</v>
      </c>
      <c r="F52" s="264">
        <v>51419.44</v>
      </c>
      <c r="G52" s="264"/>
      <c r="H52" s="263"/>
      <c r="I52" s="263"/>
    </row>
    <row r="53" spans="1:9" ht="12" customHeight="1" x14ac:dyDescent="0.25">
      <c r="A53" s="265" t="s">
        <v>157</v>
      </c>
      <c r="B53" s="260" t="s">
        <v>158</v>
      </c>
      <c r="C53" s="266">
        <v>50960.44</v>
      </c>
      <c r="D53" s="266">
        <v>459</v>
      </c>
      <c r="E53" s="266">
        <v>0</v>
      </c>
      <c r="F53" s="266">
        <v>51419.44</v>
      </c>
      <c r="G53" s="266"/>
      <c r="H53" s="260"/>
      <c r="I53" s="260"/>
    </row>
    <row r="54" spans="1:9" ht="12" customHeight="1" x14ac:dyDescent="0.25">
      <c r="A54" s="262" t="s">
        <v>159</v>
      </c>
      <c r="B54" s="263" t="s">
        <v>160</v>
      </c>
      <c r="C54" s="264">
        <v>19662057.530000001</v>
      </c>
      <c r="D54" s="264">
        <v>36223.339999999997</v>
      </c>
      <c r="E54" s="264">
        <v>464055.69</v>
      </c>
      <c r="F54" s="264">
        <v>19234225.18</v>
      </c>
      <c r="G54" s="264"/>
      <c r="H54" s="263"/>
      <c r="I54" s="263"/>
    </row>
    <row r="55" spans="1:9" ht="12" customHeight="1" x14ac:dyDescent="0.25">
      <c r="A55" s="262" t="s">
        <v>161</v>
      </c>
      <c r="B55" s="263" t="s">
        <v>160</v>
      </c>
      <c r="C55" s="264">
        <v>18652171.300000001</v>
      </c>
      <c r="D55" s="264">
        <v>24746.22</v>
      </c>
      <c r="E55" s="264">
        <v>366987.42</v>
      </c>
      <c r="F55" s="264">
        <v>18309930.100000001</v>
      </c>
      <c r="G55" s="264"/>
      <c r="H55" s="263"/>
      <c r="I55" s="263"/>
    </row>
    <row r="56" spans="1:9" ht="12" customHeight="1" x14ac:dyDescent="0.25">
      <c r="A56" s="262" t="s">
        <v>162</v>
      </c>
      <c r="B56" s="263" t="s">
        <v>160</v>
      </c>
      <c r="C56" s="264">
        <v>25815944.699999999</v>
      </c>
      <c r="D56" s="264">
        <v>24746.22</v>
      </c>
      <c r="E56" s="264">
        <v>12373.11</v>
      </c>
      <c r="F56" s="264">
        <v>25828317.809999999</v>
      </c>
      <c r="G56" s="264"/>
      <c r="H56" s="263"/>
      <c r="I56" s="263"/>
    </row>
    <row r="57" spans="1:9" ht="12" customHeight="1" x14ac:dyDescent="0.25">
      <c r="A57" s="265" t="s">
        <v>163</v>
      </c>
      <c r="B57" s="260" t="s">
        <v>164</v>
      </c>
      <c r="C57" s="266">
        <v>2492542.1</v>
      </c>
      <c r="D57" s="266">
        <v>7442</v>
      </c>
      <c r="E57" s="266">
        <v>0</v>
      </c>
      <c r="F57" s="266">
        <v>2499984.1</v>
      </c>
      <c r="G57" s="266"/>
      <c r="H57" s="260"/>
      <c r="I57" s="260"/>
    </row>
    <row r="58" spans="1:9" ht="12" customHeight="1" x14ac:dyDescent="0.25">
      <c r="A58" s="265" t="s">
        <v>165</v>
      </c>
      <c r="B58" s="260" t="s">
        <v>166</v>
      </c>
      <c r="C58" s="266">
        <v>1226239.22</v>
      </c>
      <c r="D58" s="266">
        <v>0</v>
      </c>
      <c r="E58" s="266">
        <v>0</v>
      </c>
      <c r="F58" s="266">
        <v>1226239.22</v>
      </c>
      <c r="G58" s="266"/>
      <c r="H58" s="260"/>
      <c r="I58" s="260"/>
    </row>
    <row r="59" spans="1:9" ht="12" customHeight="1" x14ac:dyDescent="0.25">
      <c r="A59" s="265" t="s">
        <v>167</v>
      </c>
      <c r="B59" s="260" t="s">
        <v>168</v>
      </c>
      <c r="C59" s="266">
        <v>4705548.8600000003</v>
      </c>
      <c r="D59" s="266">
        <v>4931.1099999999997</v>
      </c>
      <c r="E59" s="266">
        <v>0</v>
      </c>
      <c r="F59" s="266">
        <v>4710479.97</v>
      </c>
      <c r="G59" s="266"/>
      <c r="H59" s="260"/>
      <c r="I59" s="260"/>
    </row>
    <row r="60" spans="1:9" ht="12" customHeight="1" x14ac:dyDescent="0.25">
      <c r="A60" s="265" t="s">
        <v>169</v>
      </c>
      <c r="B60" s="260" t="s">
        <v>170</v>
      </c>
      <c r="C60" s="266">
        <v>984003.58</v>
      </c>
      <c r="D60" s="266">
        <v>0</v>
      </c>
      <c r="E60" s="266">
        <v>0</v>
      </c>
      <c r="F60" s="266">
        <v>984003.58</v>
      </c>
      <c r="G60" s="266"/>
      <c r="H60" s="260"/>
      <c r="I60" s="260"/>
    </row>
    <row r="61" spans="1:9" ht="12" customHeight="1" x14ac:dyDescent="0.25">
      <c r="A61" s="265" t="s">
        <v>171</v>
      </c>
      <c r="B61" s="260" t="s">
        <v>172</v>
      </c>
      <c r="C61" s="266">
        <v>2506813.0299999998</v>
      </c>
      <c r="D61" s="266">
        <v>0</v>
      </c>
      <c r="E61" s="266">
        <v>0</v>
      </c>
      <c r="F61" s="266">
        <v>2506813.0299999998</v>
      </c>
      <c r="G61" s="266"/>
      <c r="H61" s="260"/>
      <c r="I61" s="260"/>
    </row>
    <row r="62" spans="1:9" ht="12" customHeight="1" x14ac:dyDescent="0.25">
      <c r="A62" s="265" t="s">
        <v>173</v>
      </c>
      <c r="B62" s="260" t="s">
        <v>174</v>
      </c>
      <c r="C62" s="266">
        <v>3825349.69</v>
      </c>
      <c r="D62" s="266">
        <v>0</v>
      </c>
      <c r="E62" s="266">
        <v>0</v>
      </c>
      <c r="F62" s="266">
        <v>3825349.69</v>
      </c>
      <c r="G62" s="266"/>
      <c r="H62" s="260"/>
      <c r="I62" s="260"/>
    </row>
    <row r="63" spans="1:9" ht="12" customHeight="1" x14ac:dyDescent="0.25">
      <c r="A63" s="265" t="s">
        <v>175</v>
      </c>
      <c r="B63" s="260" t="s">
        <v>176</v>
      </c>
      <c r="C63" s="266">
        <v>0</v>
      </c>
      <c r="D63" s="266">
        <v>12373.11</v>
      </c>
      <c r="E63" s="266">
        <v>12373.11</v>
      </c>
      <c r="F63" s="266">
        <v>0</v>
      </c>
      <c r="G63" s="266"/>
      <c r="H63" s="260"/>
      <c r="I63" s="260"/>
    </row>
    <row r="64" spans="1:9" ht="12" customHeight="1" x14ac:dyDescent="0.25">
      <c r="A64" s="265" t="s">
        <v>177</v>
      </c>
      <c r="B64" s="260" t="s">
        <v>178</v>
      </c>
      <c r="C64" s="266">
        <v>856.74</v>
      </c>
      <c r="D64" s="266">
        <v>0</v>
      </c>
      <c r="E64" s="266">
        <v>0</v>
      </c>
      <c r="F64" s="266">
        <v>856.74</v>
      </c>
      <c r="G64" s="266"/>
      <c r="H64" s="260"/>
      <c r="I64" s="260"/>
    </row>
    <row r="65" spans="1:9" ht="12" customHeight="1" x14ac:dyDescent="0.25">
      <c r="A65" s="265" t="s">
        <v>179</v>
      </c>
      <c r="B65" s="260" t="s">
        <v>180</v>
      </c>
      <c r="C65" s="266">
        <v>10074591.48</v>
      </c>
      <c r="D65" s="266">
        <v>0</v>
      </c>
      <c r="E65" s="266">
        <v>0</v>
      </c>
      <c r="F65" s="266">
        <v>10074591.48</v>
      </c>
      <c r="G65" s="266"/>
      <c r="H65" s="260"/>
      <c r="I65" s="260"/>
    </row>
    <row r="66" spans="1:9" ht="12" customHeight="1" x14ac:dyDescent="0.25">
      <c r="A66" s="262" t="s">
        <v>181</v>
      </c>
      <c r="B66" s="263" t="s">
        <v>182</v>
      </c>
      <c r="C66" s="264">
        <v>-7163773.4000000004</v>
      </c>
      <c r="D66" s="264">
        <v>0</v>
      </c>
      <c r="E66" s="264">
        <v>354614.31</v>
      </c>
      <c r="F66" s="264">
        <v>-7518387.71</v>
      </c>
      <c r="G66" s="264"/>
      <c r="H66" s="263"/>
      <c r="I66" s="263"/>
    </row>
    <row r="67" spans="1:9" ht="12" customHeight="1" x14ac:dyDescent="0.25">
      <c r="A67" s="265" t="s">
        <v>183</v>
      </c>
      <c r="B67" s="260" t="s">
        <v>184</v>
      </c>
      <c r="C67" s="266">
        <v>-541909.48</v>
      </c>
      <c r="D67" s="266">
        <v>0</v>
      </c>
      <c r="E67" s="266">
        <v>22387.599999999999</v>
      </c>
      <c r="F67" s="266">
        <v>-564297.07999999996</v>
      </c>
      <c r="G67" s="266"/>
      <c r="H67" s="260"/>
      <c r="I67" s="260"/>
    </row>
    <row r="68" spans="1:9" ht="12" customHeight="1" x14ac:dyDescent="0.25">
      <c r="A68" s="265" t="s">
        <v>185</v>
      </c>
      <c r="B68" s="260" t="s">
        <v>186</v>
      </c>
      <c r="C68" s="266">
        <v>-278811.3</v>
      </c>
      <c r="D68" s="266">
        <v>0</v>
      </c>
      <c r="E68" s="266">
        <v>10599.62</v>
      </c>
      <c r="F68" s="266">
        <v>-289410.92</v>
      </c>
      <c r="G68" s="266"/>
      <c r="H68" s="260"/>
      <c r="I68" s="260"/>
    </row>
    <row r="69" spans="1:9" ht="12" customHeight="1" x14ac:dyDescent="0.25">
      <c r="A69" s="265" t="s">
        <v>187</v>
      </c>
      <c r="B69" s="260" t="s">
        <v>188</v>
      </c>
      <c r="C69" s="266">
        <v>-2323456.7999999998</v>
      </c>
      <c r="D69" s="266">
        <v>0</v>
      </c>
      <c r="E69" s="266">
        <v>78444.42</v>
      </c>
      <c r="F69" s="266">
        <v>-2401901.2200000002</v>
      </c>
      <c r="G69" s="266"/>
      <c r="H69" s="260"/>
      <c r="I69" s="260"/>
    </row>
    <row r="70" spans="1:9" ht="12" customHeight="1" x14ac:dyDescent="0.25">
      <c r="A70" s="265" t="s">
        <v>189</v>
      </c>
      <c r="B70" s="260" t="s">
        <v>190</v>
      </c>
      <c r="C70" s="266">
        <v>-144868.98000000001</v>
      </c>
      <c r="D70" s="266">
        <v>0</v>
      </c>
      <c r="E70" s="266">
        <v>8200.27</v>
      </c>
      <c r="F70" s="266">
        <v>-153069.25</v>
      </c>
      <c r="G70" s="266"/>
      <c r="H70" s="260"/>
      <c r="I70" s="260"/>
    </row>
    <row r="71" spans="1:9" ht="12" customHeight="1" x14ac:dyDescent="0.25">
      <c r="A71" s="265" t="s">
        <v>191</v>
      </c>
      <c r="B71" s="260" t="s">
        <v>192</v>
      </c>
      <c r="C71" s="266">
        <v>-1212654.83</v>
      </c>
      <c r="D71" s="266">
        <v>0</v>
      </c>
      <c r="E71" s="266">
        <v>41780.480000000003</v>
      </c>
      <c r="F71" s="266">
        <v>-1254435.31</v>
      </c>
      <c r="G71" s="266"/>
      <c r="H71" s="260"/>
      <c r="I71" s="260"/>
    </row>
    <row r="72" spans="1:9" ht="12" customHeight="1" x14ac:dyDescent="0.25">
      <c r="A72" s="265" t="s">
        <v>193</v>
      </c>
      <c r="B72" s="260" t="s">
        <v>194</v>
      </c>
      <c r="C72" s="266">
        <v>-1652461.54</v>
      </c>
      <c r="D72" s="266">
        <v>0</v>
      </c>
      <c r="E72" s="266">
        <v>63751.3</v>
      </c>
      <c r="F72" s="266">
        <v>-1716212.84</v>
      </c>
      <c r="G72" s="266"/>
      <c r="H72" s="260"/>
      <c r="I72" s="260"/>
    </row>
    <row r="73" spans="1:9" ht="12" customHeight="1" x14ac:dyDescent="0.25">
      <c r="A73" s="265" t="s">
        <v>195</v>
      </c>
      <c r="B73" s="260" t="s">
        <v>196</v>
      </c>
      <c r="C73" s="266">
        <v>-349.86</v>
      </c>
      <c r="D73" s="266">
        <v>0</v>
      </c>
      <c r="E73" s="266">
        <v>7.14</v>
      </c>
      <c r="F73" s="266">
        <v>-357</v>
      </c>
      <c r="G73" s="266"/>
      <c r="H73" s="260"/>
      <c r="I73" s="260"/>
    </row>
    <row r="74" spans="1:9" ht="12" customHeight="1" x14ac:dyDescent="0.25">
      <c r="A74" s="265" t="s">
        <v>197</v>
      </c>
      <c r="B74" s="260" t="s">
        <v>198</v>
      </c>
      <c r="C74" s="266">
        <v>-1009260.61</v>
      </c>
      <c r="D74" s="266">
        <v>0</v>
      </c>
      <c r="E74" s="266">
        <v>129443.48</v>
      </c>
      <c r="F74" s="266">
        <v>-1138704.0900000001</v>
      </c>
      <c r="G74" s="266"/>
      <c r="H74" s="260"/>
      <c r="I74" s="260"/>
    </row>
    <row r="75" spans="1:9" ht="12" customHeight="1" x14ac:dyDescent="0.25">
      <c r="A75" s="262" t="s">
        <v>199</v>
      </c>
      <c r="B75" s="263" t="s">
        <v>200</v>
      </c>
      <c r="C75" s="264">
        <v>1009886.23</v>
      </c>
      <c r="D75" s="264">
        <v>11477.12</v>
      </c>
      <c r="E75" s="264">
        <v>97068.27</v>
      </c>
      <c r="F75" s="264">
        <v>924295.08</v>
      </c>
      <c r="G75" s="264"/>
      <c r="H75" s="263"/>
      <c r="I75" s="263"/>
    </row>
    <row r="76" spans="1:9" ht="12" customHeight="1" x14ac:dyDescent="0.25">
      <c r="A76" s="262" t="s">
        <v>201</v>
      </c>
      <c r="B76" s="263" t="s">
        <v>200</v>
      </c>
      <c r="C76" s="264">
        <v>12590626.67</v>
      </c>
      <c r="D76" s="264">
        <v>11477.12</v>
      </c>
      <c r="E76" s="264">
        <v>0</v>
      </c>
      <c r="F76" s="264">
        <v>12602103.789999999</v>
      </c>
      <c r="G76" s="264"/>
      <c r="H76" s="263"/>
      <c r="I76" s="263"/>
    </row>
    <row r="77" spans="1:9" ht="12" customHeight="1" x14ac:dyDescent="0.25">
      <c r="A77" s="265" t="s">
        <v>202</v>
      </c>
      <c r="B77" s="260" t="s">
        <v>164</v>
      </c>
      <c r="C77" s="266">
        <v>1973650.24</v>
      </c>
      <c r="D77" s="266">
        <v>0</v>
      </c>
      <c r="E77" s="266">
        <v>0</v>
      </c>
      <c r="F77" s="266">
        <v>1973650.24</v>
      </c>
      <c r="G77" s="266"/>
      <c r="H77" s="260"/>
      <c r="I77" s="260"/>
    </row>
    <row r="78" spans="1:9" ht="12" customHeight="1" x14ac:dyDescent="0.25">
      <c r="A78" s="265" t="s">
        <v>203</v>
      </c>
      <c r="B78" s="260" t="s">
        <v>166</v>
      </c>
      <c r="C78" s="266">
        <v>367701.24</v>
      </c>
      <c r="D78" s="266">
        <v>0</v>
      </c>
      <c r="E78" s="266">
        <v>0</v>
      </c>
      <c r="F78" s="266">
        <v>367701.24</v>
      </c>
      <c r="G78" s="266"/>
      <c r="H78" s="260"/>
      <c r="I78" s="260"/>
    </row>
    <row r="79" spans="1:9" ht="12" customHeight="1" x14ac:dyDescent="0.25">
      <c r="A79" s="265" t="s">
        <v>204</v>
      </c>
      <c r="B79" s="260" t="s">
        <v>168</v>
      </c>
      <c r="C79" s="266">
        <v>1205021.68</v>
      </c>
      <c r="D79" s="266">
        <v>455</v>
      </c>
      <c r="E79" s="266">
        <v>0</v>
      </c>
      <c r="F79" s="266">
        <v>1205476.68</v>
      </c>
      <c r="G79" s="266"/>
      <c r="H79" s="260"/>
      <c r="I79" s="260"/>
    </row>
    <row r="80" spans="1:9" ht="12" customHeight="1" x14ac:dyDescent="0.25">
      <c r="A80" s="265" t="s">
        <v>205</v>
      </c>
      <c r="B80" s="260" t="s">
        <v>170</v>
      </c>
      <c r="C80" s="266">
        <v>76439.679999999993</v>
      </c>
      <c r="D80" s="266">
        <v>310</v>
      </c>
      <c r="E80" s="266">
        <v>0</v>
      </c>
      <c r="F80" s="266">
        <v>76749.679999999993</v>
      </c>
      <c r="G80" s="266"/>
      <c r="H80" s="260"/>
      <c r="I80" s="260"/>
    </row>
    <row r="81" spans="1:9" ht="12" customHeight="1" x14ac:dyDescent="0.25">
      <c r="A81" s="265" t="s">
        <v>206</v>
      </c>
      <c r="B81" s="260" t="s">
        <v>172</v>
      </c>
      <c r="C81" s="266">
        <v>1980273.12</v>
      </c>
      <c r="D81" s="266">
        <v>0</v>
      </c>
      <c r="E81" s="266">
        <v>0</v>
      </c>
      <c r="F81" s="266">
        <v>1980273.12</v>
      </c>
      <c r="G81" s="266"/>
      <c r="H81" s="260"/>
      <c r="I81" s="260"/>
    </row>
    <row r="82" spans="1:9" ht="12" customHeight="1" x14ac:dyDescent="0.25">
      <c r="A82" s="265" t="s">
        <v>207</v>
      </c>
      <c r="B82" s="260" t="s">
        <v>174</v>
      </c>
      <c r="C82" s="266">
        <v>4004546.63</v>
      </c>
      <c r="D82" s="266">
        <v>10712.12</v>
      </c>
      <c r="E82" s="266">
        <v>0</v>
      </c>
      <c r="F82" s="266">
        <v>4015258.75</v>
      </c>
      <c r="G82" s="266"/>
      <c r="H82" s="260"/>
      <c r="I82" s="260"/>
    </row>
    <row r="83" spans="1:9" ht="12" customHeight="1" x14ac:dyDescent="0.25">
      <c r="A83" s="265" t="s">
        <v>208</v>
      </c>
      <c r="B83" s="260" t="s">
        <v>209</v>
      </c>
      <c r="C83" s="266">
        <v>84012.76</v>
      </c>
      <c r="D83" s="266">
        <v>0</v>
      </c>
      <c r="E83" s="266">
        <v>0</v>
      </c>
      <c r="F83" s="266">
        <v>84012.76</v>
      </c>
      <c r="G83" s="266"/>
      <c r="H83" s="260"/>
      <c r="I83" s="260"/>
    </row>
    <row r="84" spans="1:9" ht="12" customHeight="1" x14ac:dyDescent="0.25">
      <c r="A84" s="265" t="s">
        <v>210</v>
      </c>
      <c r="B84" s="260" t="s">
        <v>178</v>
      </c>
      <c r="C84" s="266">
        <v>68237.2</v>
      </c>
      <c r="D84" s="266">
        <v>0</v>
      </c>
      <c r="E84" s="266">
        <v>0</v>
      </c>
      <c r="F84" s="266">
        <v>68237.2</v>
      </c>
      <c r="G84" s="266"/>
      <c r="H84" s="260"/>
      <c r="I84" s="260"/>
    </row>
    <row r="85" spans="1:9" ht="12" customHeight="1" x14ac:dyDescent="0.25">
      <c r="A85" s="265" t="s">
        <v>211</v>
      </c>
      <c r="B85" s="260" t="s">
        <v>180</v>
      </c>
      <c r="C85" s="266">
        <v>2830744.12</v>
      </c>
      <c r="D85" s="266">
        <v>0</v>
      </c>
      <c r="E85" s="266">
        <v>0</v>
      </c>
      <c r="F85" s="266">
        <v>2830744.12</v>
      </c>
      <c r="G85" s="266"/>
      <c r="H85" s="260"/>
      <c r="I85" s="260"/>
    </row>
    <row r="86" spans="1:9" ht="12" customHeight="1" x14ac:dyDescent="0.25">
      <c r="A86" s="262" t="s">
        <v>212</v>
      </c>
      <c r="B86" s="263" t="s">
        <v>213</v>
      </c>
      <c r="C86" s="264">
        <v>-11580740.439999999</v>
      </c>
      <c r="D86" s="264">
        <v>0</v>
      </c>
      <c r="E86" s="264">
        <v>97068.27</v>
      </c>
      <c r="F86" s="264">
        <v>-11677808.710000001</v>
      </c>
      <c r="G86" s="264"/>
      <c r="H86" s="263"/>
      <c r="I86" s="263"/>
    </row>
    <row r="87" spans="1:9" ht="12" customHeight="1" x14ac:dyDescent="0.25">
      <c r="A87" s="265" t="s">
        <v>214</v>
      </c>
      <c r="B87" s="260" t="s">
        <v>184</v>
      </c>
      <c r="C87" s="266">
        <v>-1675846.64</v>
      </c>
      <c r="D87" s="266">
        <v>0</v>
      </c>
      <c r="E87" s="266">
        <v>6895.15</v>
      </c>
      <c r="F87" s="266">
        <v>-1682741.79</v>
      </c>
      <c r="G87" s="266"/>
      <c r="H87" s="260"/>
      <c r="I87" s="260"/>
    </row>
    <row r="88" spans="1:9" ht="12" customHeight="1" x14ac:dyDescent="0.25">
      <c r="A88" s="265" t="s">
        <v>215</v>
      </c>
      <c r="B88" s="260" t="s">
        <v>186</v>
      </c>
      <c r="C88" s="266">
        <v>-275709.88</v>
      </c>
      <c r="D88" s="266">
        <v>0</v>
      </c>
      <c r="E88" s="266">
        <v>1938.87</v>
      </c>
      <c r="F88" s="266">
        <v>-277648.75</v>
      </c>
      <c r="G88" s="266"/>
      <c r="H88" s="260"/>
      <c r="I88" s="260"/>
    </row>
    <row r="89" spans="1:9" ht="12" customHeight="1" x14ac:dyDescent="0.25">
      <c r="A89" s="265" t="s">
        <v>216</v>
      </c>
      <c r="B89" s="260" t="s">
        <v>188</v>
      </c>
      <c r="C89" s="266">
        <v>-1164660.51</v>
      </c>
      <c r="D89" s="266">
        <v>0</v>
      </c>
      <c r="E89" s="266">
        <v>4929.37</v>
      </c>
      <c r="F89" s="266">
        <v>-1169589.8799999999</v>
      </c>
      <c r="G89" s="266"/>
      <c r="H89" s="260"/>
      <c r="I89" s="260"/>
    </row>
    <row r="90" spans="1:9" ht="12" customHeight="1" x14ac:dyDescent="0.25">
      <c r="A90" s="265" t="s">
        <v>217</v>
      </c>
      <c r="B90" s="260" t="s">
        <v>190</v>
      </c>
      <c r="C90" s="266">
        <v>-59881.21</v>
      </c>
      <c r="D90" s="266">
        <v>0</v>
      </c>
      <c r="E90" s="266">
        <v>346.76</v>
      </c>
      <c r="F90" s="266">
        <v>-60227.97</v>
      </c>
      <c r="G90" s="266"/>
      <c r="H90" s="260"/>
      <c r="I90" s="260"/>
    </row>
    <row r="91" spans="1:9" ht="12" customHeight="1" x14ac:dyDescent="0.25">
      <c r="A91" s="265" t="s">
        <v>218</v>
      </c>
      <c r="B91" s="260" t="s">
        <v>192</v>
      </c>
      <c r="C91" s="266">
        <v>-1945090.26</v>
      </c>
      <c r="D91" s="266">
        <v>0</v>
      </c>
      <c r="E91" s="266">
        <v>3204.96</v>
      </c>
      <c r="F91" s="266">
        <v>-1948295.22</v>
      </c>
      <c r="G91" s="266"/>
      <c r="H91" s="260"/>
      <c r="I91" s="260"/>
    </row>
    <row r="92" spans="1:9" ht="12" customHeight="1" x14ac:dyDescent="0.25">
      <c r="A92" s="265" t="s">
        <v>219</v>
      </c>
      <c r="B92" s="260" t="s">
        <v>194</v>
      </c>
      <c r="C92" s="266">
        <v>-3759897.16</v>
      </c>
      <c r="D92" s="266">
        <v>0</v>
      </c>
      <c r="E92" s="266">
        <v>32533.61</v>
      </c>
      <c r="F92" s="266">
        <v>-3792430.77</v>
      </c>
      <c r="G92" s="266"/>
      <c r="H92" s="260"/>
      <c r="I92" s="260"/>
    </row>
    <row r="93" spans="1:9" ht="12" customHeight="1" x14ac:dyDescent="0.25">
      <c r="A93" s="265" t="s">
        <v>220</v>
      </c>
      <c r="B93" s="260" t="s">
        <v>221</v>
      </c>
      <c r="C93" s="266">
        <v>-84012.76</v>
      </c>
      <c r="D93" s="266">
        <v>0</v>
      </c>
      <c r="E93" s="266">
        <v>0</v>
      </c>
      <c r="F93" s="266">
        <v>-84012.76</v>
      </c>
      <c r="G93" s="266"/>
      <c r="H93" s="260"/>
      <c r="I93" s="260"/>
    </row>
    <row r="94" spans="1:9" ht="12" customHeight="1" x14ac:dyDescent="0.25">
      <c r="A94" s="265" t="s">
        <v>222</v>
      </c>
      <c r="B94" s="260" t="s">
        <v>196</v>
      </c>
      <c r="C94" s="266">
        <v>-67921.48</v>
      </c>
      <c r="D94" s="266">
        <v>0</v>
      </c>
      <c r="E94" s="266">
        <v>39.54</v>
      </c>
      <c r="F94" s="266">
        <v>-67961.02</v>
      </c>
      <c r="G94" s="266"/>
      <c r="H94" s="260"/>
      <c r="I94" s="260"/>
    </row>
    <row r="95" spans="1:9" ht="12" customHeight="1" x14ac:dyDescent="0.25">
      <c r="A95" s="265" t="s">
        <v>223</v>
      </c>
      <c r="B95" s="260" t="s">
        <v>224</v>
      </c>
      <c r="C95" s="266">
        <v>-2547720.54</v>
      </c>
      <c r="D95" s="266">
        <v>0</v>
      </c>
      <c r="E95" s="266">
        <v>47180.01</v>
      </c>
      <c r="F95" s="266">
        <v>-2594900.5499999998</v>
      </c>
      <c r="G95" s="266"/>
      <c r="H95" s="260"/>
      <c r="I95" s="260"/>
    </row>
    <row r="96" spans="1:9" ht="12" customHeight="1" x14ac:dyDescent="0.25">
      <c r="A96" s="262" t="s">
        <v>225</v>
      </c>
      <c r="B96" s="263" t="s">
        <v>226</v>
      </c>
      <c r="C96" s="264">
        <v>144087.26999999999</v>
      </c>
      <c r="D96" s="264">
        <v>0</v>
      </c>
      <c r="E96" s="264">
        <v>10610.01</v>
      </c>
      <c r="F96" s="264">
        <v>133477.26</v>
      </c>
      <c r="G96" s="264"/>
      <c r="H96" s="263"/>
      <c r="I96" s="263"/>
    </row>
    <row r="97" spans="1:9" ht="12" customHeight="1" x14ac:dyDescent="0.25">
      <c r="A97" s="262" t="s">
        <v>227</v>
      </c>
      <c r="B97" s="263" t="s">
        <v>226</v>
      </c>
      <c r="C97" s="264">
        <v>97607.31</v>
      </c>
      <c r="D97" s="264">
        <v>0</v>
      </c>
      <c r="E97" s="264">
        <v>4797.4399999999996</v>
      </c>
      <c r="F97" s="264">
        <v>92809.87</v>
      </c>
      <c r="G97" s="264"/>
      <c r="H97" s="263"/>
      <c r="I97" s="263"/>
    </row>
    <row r="98" spans="1:9" ht="12" customHeight="1" x14ac:dyDescent="0.25">
      <c r="A98" s="262" t="s">
        <v>228</v>
      </c>
      <c r="B98" s="263" t="s">
        <v>226</v>
      </c>
      <c r="C98" s="264">
        <v>287926.21999999997</v>
      </c>
      <c r="D98" s="264">
        <v>0</v>
      </c>
      <c r="E98" s="264">
        <v>0</v>
      </c>
      <c r="F98" s="264">
        <v>287926.21999999997</v>
      </c>
      <c r="G98" s="264"/>
      <c r="H98" s="263"/>
      <c r="I98" s="263"/>
    </row>
    <row r="99" spans="1:9" ht="12" customHeight="1" x14ac:dyDescent="0.25">
      <c r="A99" s="265" t="s">
        <v>229</v>
      </c>
      <c r="B99" s="260" t="s">
        <v>230</v>
      </c>
      <c r="C99" s="266">
        <v>287926.21999999997</v>
      </c>
      <c r="D99" s="266">
        <v>0</v>
      </c>
      <c r="E99" s="266">
        <v>0</v>
      </c>
      <c r="F99" s="266">
        <v>287926.21999999997</v>
      </c>
      <c r="G99" s="266"/>
      <c r="H99" s="260"/>
      <c r="I99" s="260"/>
    </row>
    <row r="100" spans="1:9" ht="12" customHeight="1" x14ac:dyDescent="0.25">
      <c r="A100" s="262" t="s">
        <v>231</v>
      </c>
      <c r="B100" s="263" t="s">
        <v>232</v>
      </c>
      <c r="C100" s="264">
        <v>-190318.91</v>
      </c>
      <c r="D100" s="264">
        <v>0</v>
      </c>
      <c r="E100" s="264">
        <v>4797.4399999999996</v>
      </c>
      <c r="F100" s="264">
        <v>-195116.35</v>
      </c>
      <c r="G100" s="264"/>
      <c r="H100" s="263"/>
      <c r="I100" s="263"/>
    </row>
    <row r="101" spans="1:9" ht="12" customHeight="1" x14ac:dyDescent="0.25">
      <c r="A101" s="265" t="s">
        <v>233</v>
      </c>
      <c r="B101" s="260" t="s">
        <v>234</v>
      </c>
      <c r="C101" s="266">
        <v>-190318.91</v>
      </c>
      <c r="D101" s="266">
        <v>0</v>
      </c>
      <c r="E101" s="266">
        <v>4797.4399999999996</v>
      </c>
      <c r="F101" s="266">
        <v>-195116.35</v>
      </c>
      <c r="G101" s="266"/>
      <c r="H101" s="260"/>
      <c r="I101" s="260"/>
    </row>
    <row r="102" spans="1:9" ht="12" customHeight="1" x14ac:dyDescent="0.25">
      <c r="A102" s="262" t="s">
        <v>235</v>
      </c>
      <c r="B102" s="263" t="s">
        <v>236</v>
      </c>
      <c r="C102" s="264">
        <v>46479.96</v>
      </c>
      <c r="D102" s="264">
        <v>0</v>
      </c>
      <c r="E102" s="264">
        <v>5812.57</v>
      </c>
      <c r="F102" s="264">
        <v>40667.39</v>
      </c>
      <c r="G102" s="264"/>
      <c r="H102" s="263"/>
      <c r="I102" s="263"/>
    </row>
    <row r="103" spans="1:9" ht="12" customHeight="1" x14ac:dyDescent="0.25">
      <c r="A103" s="262" t="s">
        <v>237</v>
      </c>
      <c r="B103" s="263" t="s">
        <v>236</v>
      </c>
      <c r="C103" s="264">
        <v>479108.58</v>
      </c>
      <c r="D103" s="264">
        <v>0</v>
      </c>
      <c r="E103" s="264">
        <v>0</v>
      </c>
      <c r="F103" s="264">
        <v>479108.58</v>
      </c>
      <c r="G103" s="264"/>
      <c r="H103" s="263"/>
      <c r="I103" s="263"/>
    </row>
    <row r="104" spans="1:9" ht="12" customHeight="1" x14ac:dyDescent="0.25">
      <c r="A104" s="265" t="s">
        <v>238</v>
      </c>
      <c r="B104" s="260" t="s">
        <v>230</v>
      </c>
      <c r="C104" s="266">
        <v>479108.58</v>
      </c>
      <c r="D104" s="266">
        <v>0</v>
      </c>
      <c r="E104" s="266">
        <v>0</v>
      </c>
      <c r="F104" s="266">
        <v>479108.58</v>
      </c>
      <c r="G104" s="266"/>
      <c r="H104" s="260"/>
      <c r="I104" s="260"/>
    </row>
    <row r="105" spans="1:9" ht="12" customHeight="1" x14ac:dyDescent="0.25">
      <c r="A105" s="262" t="s">
        <v>239</v>
      </c>
      <c r="B105" s="263" t="s">
        <v>240</v>
      </c>
      <c r="C105" s="264">
        <v>-432628.62</v>
      </c>
      <c r="D105" s="264">
        <v>0</v>
      </c>
      <c r="E105" s="264">
        <v>5812.57</v>
      </c>
      <c r="F105" s="264">
        <v>-438441.19</v>
      </c>
      <c r="G105" s="264"/>
      <c r="H105" s="263"/>
      <c r="I105" s="263"/>
    </row>
    <row r="106" spans="1:9" ht="12" customHeight="1" x14ac:dyDescent="0.25">
      <c r="A106" s="265" t="s">
        <v>241</v>
      </c>
      <c r="B106" s="260" t="s">
        <v>234</v>
      </c>
      <c r="C106" s="266">
        <v>-432628.62</v>
      </c>
      <c r="D106" s="266">
        <v>0</v>
      </c>
      <c r="E106" s="266">
        <v>5812.57</v>
      </c>
      <c r="F106" s="266">
        <v>-438441.19</v>
      </c>
      <c r="G106" s="266"/>
      <c r="H106" s="260"/>
      <c r="I106" s="260"/>
    </row>
    <row r="107" spans="1:9" ht="12" customHeight="1" x14ac:dyDescent="0.25">
      <c r="A107" s="262" t="s">
        <v>242</v>
      </c>
      <c r="B107" s="263" t="s">
        <v>243</v>
      </c>
      <c r="C107" s="264">
        <v>0</v>
      </c>
      <c r="D107" s="264">
        <v>23195.84</v>
      </c>
      <c r="E107" s="264">
        <v>23195.84</v>
      </c>
      <c r="F107" s="264">
        <v>0</v>
      </c>
      <c r="G107" s="264"/>
      <c r="H107" s="263"/>
      <c r="I107" s="263"/>
    </row>
    <row r="108" spans="1:9" ht="12" customHeight="1" x14ac:dyDescent="0.25">
      <c r="A108" s="262" t="s">
        <v>244</v>
      </c>
      <c r="B108" s="263" t="s">
        <v>243</v>
      </c>
      <c r="C108" s="264">
        <v>0</v>
      </c>
      <c r="D108" s="264">
        <v>23195.84</v>
      </c>
      <c r="E108" s="264">
        <v>23195.84</v>
      </c>
      <c r="F108" s="264">
        <v>0</v>
      </c>
      <c r="G108" s="264"/>
      <c r="H108" s="263"/>
      <c r="I108" s="263"/>
    </row>
    <row r="109" spans="1:9" ht="12" customHeight="1" x14ac:dyDescent="0.25">
      <c r="A109" s="262" t="s">
        <v>245</v>
      </c>
      <c r="B109" s="263" t="s">
        <v>243</v>
      </c>
      <c r="C109" s="264">
        <v>0</v>
      </c>
      <c r="D109" s="264">
        <v>23195.84</v>
      </c>
      <c r="E109" s="264">
        <v>23195.84</v>
      </c>
      <c r="F109" s="264">
        <v>0</v>
      </c>
      <c r="G109" s="264"/>
      <c r="H109" s="263"/>
      <c r="I109" s="263"/>
    </row>
    <row r="110" spans="1:9" ht="12" customHeight="1" x14ac:dyDescent="0.25">
      <c r="A110" s="262" t="s">
        <v>246</v>
      </c>
      <c r="B110" s="263" t="s">
        <v>243</v>
      </c>
      <c r="C110" s="264">
        <v>0</v>
      </c>
      <c r="D110" s="264">
        <v>23195.84</v>
      </c>
      <c r="E110" s="264">
        <v>23195.84</v>
      </c>
      <c r="F110" s="264">
        <v>0</v>
      </c>
      <c r="G110" s="264"/>
      <c r="H110" s="263"/>
      <c r="I110" s="263"/>
    </row>
    <row r="111" spans="1:9" ht="12" customHeight="1" x14ac:dyDescent="0.25">
      <c r="A111" s="265" t="s">
        <v>629</v>
      </c>
      <c r="B111" s="260" t="s">
        <v>630</v>
      </c>
      <c r="C111" s="266">
        <v>0</v>
      </c>
      <c r="D111" s="266">
        <v>23195.84</v>
      </c>
      <c r="E111" s="266">
        <v>23195.84</v>
      </c>
      <c r="F111" s="266">
        <v>0</v>
      </c>
      <c r="G111" s="266"/>
      <c r="H111" s="260"/>
      <c r="I111" s="260"/>
    </row>
    <row r="112" spans="1:9" ht="12" customHeight="1" x14ac:dyDescent="0.25">
      <c r="A112" s="262" t="s">
        <v>247</v>
      </c>
      <c r="B112" s="263" t="s">
        <v>248</v>
      </c>
      <c r="C112" s="264">
        <v>36551930.600000001</v>
      </c>
      <c r="D112" s="264">
        <v>18977039.300000001</v>
      </c>
      <c r="E112" s="264">
        <v>16258418.83</v>
      </c>
      <c r="F112" s="264">
        <v>33833310.130000003</v>
      </c>
      <c r="G112" s="264"/>
      <c r="H112" s="267">
        <f>C112-F112</f>
        <v>2718620.4699999988</v>
      </c>
      <c r="I112" s="264">
        <f>+H112+H113</f>
        <v>2569388.4199999981</v>
      </c>
    </row>
    <row r="113" spans="1:9" ht="12" customHeight="1" x14ac:dyDescent="0.25">
      <c r="A113" s="262" t="s">
        <v>249</v>
      </c>
      <c r="B113" s="263" t="s">
        <v>79</v>
      </c>
      <c r="C113" s="264">
        <v>7411623.0999999996</v>
      </c>
      <c r="D113" s="264">
        <v>11509000.24</v>
      </c>
      <c r="E113" s="264">
        <v>11658232.289999999</v>
      </c>
      <c r="F113" s="264">
        <v>7560855.1500000004</v>
      </c>
      <c r="G113" s="264"/>
      <c r="H113" s="267">
        <f>C113-F113</f>
        <v>-149232.05000000075</v>
      </c>
      <c r="I113" s="263"/>
    </row>
    <row r="114" spans="1:9" ht="12" customHeight="1" x14ac:dyDescent="0.25">
      <c r="A114" s="262" t="s">
        <v>250</v>
      </c>
      <c r="B114" s="263" t="s">
        <v>251</v>
      </c>
      <c r="C114" s="264">
        <v>610671.23</v>
      </c>
      <c r="D114" s="264">
        <v>3771137.08</v>
      </c>
      <c r="E114" s="264">
        <v>3556721.47</v>
      </c>
      <c r="F114" s="264">
        <v>396255.62</v>
      </c>
      <c r="G114" s="264"/>
      <c r="H114" s="263"/>
      <c r="I114" s="263"/>
    </row>
    <row r="115" spans="1:9" ht="12" customHeight="1" x14ac:dyDescent="0.25">
      <c r="A115" s="262" t="s">
        <v>252</v>
      </c>
      <c r="B115" s="263" t="s">
        <v>251</v>
      </c>
      <c r="C115" s="264">
        <v>610671.23</v>
      </c>
      <c r="D115" s="264">
        <v>3771137.08</v>
      </c>
      <c r="E115" s="264">
        <v>3556721.47</v>
      </c>
      <c r="F115" s="264">
        <v>396255.62</v>
      </c>
      <c r="G115" s="264"/>
      <c r="H115" s="263"/>
      <c r="I115" s="263"/>
    </row>
    <row r="116" spans="1:9" ht="12" customHeight="1" x14ac:dyDescent="0.25">
      <c r="A116" s="262" t="s">
        <v>253</v>
      </c>
      <c r="B116" s="263" t="s">
        <v>254</v>
      </c>
      <c r="C116" s="264">
        <v>1432057.66</v>
      </c>
      <c r="D116" s="264">
        <v>3593385.49</v>
      </c>
      <c r="E116" s="264">
        <v>3347292.56</v>
      </c>
      <c r="F116" s="264">
        <v>1185964.73</v>
      </c>
      <c r="G116" s="264"/>
      <c r="H116" s="263"/>
      <c r="I116" s="263"/>
    </row>
    <row r="117" spans="1:9" ht="12" customHeight="1" x14ac:dyDescent="0.25">
      <c r="A117" s="265" t="s">
        <v>255</v>
      </c>
      <c r="B117" s="260" t="s">
        <v>254</v>
      </c>
      <c r="C117" s="266">
        <v>36450.46</v>
      </c>
      <c r="D117" s="266">
        <v>336096</v>
      </c>
      <c r="E117" s="266">
        <v>301632.46999999997</v>
      </c>
      <c r="F117" s="266">
        <v>1986.9299999999701</v>
      </c>
      <c r="G117" s="266"/>
      <c r="H117" s="260"/>
      <c r="I117" s="260"/>
    </row>
    <row r="118" spans="1:9" ht="12" customHeight="1" x14ac:dyDescent="0.25">
      <c r="A118" s="265" t="s">
        <v>256</v>
      </c>
      <c r="B118" s="260" t="s">
        <v>257</v>
      </c>
      <c r="C118" s="266">
        <v>212128.4</v>
      </c>
      <c r="D118" s="266">
        <v>3257289.49</v>
      </c>
      <c r="E118" s="266">
        <v>3045660.09</v>
      </c>
      <c r="F118" s="266">
        <v>498.99999999962199</v>
      </c>
      <c r="G118" s="266"/>
      <c r="H118" s="260"/>
      <c r="I118" s="260"/>
    </row>
    <row r="119" spans="1:9" ht="12" customHeight="1" x14ac:dyDescent="0.25">
      <c r="A119" s="265" t="s">
        <v>258</v>
      </c>
      <c r="B119" s="260" t="s">
        <v>259</v>
      </c>
      <c r="C119" s="266">
        <v>1174399.6000000001</v>
      </c>
      <c r="D119" s="266">
        <v>0</v>
      </c>
      <c r="E119" s="266">
        <v>0</v>
      </c>
      <c r="F119" s="266">
        <v>1174399.6000000001</v>
      </c>
      <c r="G119" s="266"/>
      <c r="H119" s="260"/>
      <c r="I119" s="260"/>
    </row>
    <row r="120" spans="1:9" ht="12" customHeight="1" x14ac:dyDescent="0.25">
      <c r="A120" s="265" t="s">
        <v>992</v>
      </c>
      <c r="B120" s="260" t="s">
        <v>993</v>
      </c>
      <c r="C120" s="266">
        <v>9079.2000000000007</v>
      </c>
      <c r="D120" s="266">
        <v>0</v>
      </c>
      <c r="E120" s="266">
        <v>0</v>
      </c>
      <c r="F120" s="266">
        <v>9079.2000000000007</v>
      </c>
      <c r="G120" s="266"/>
      <c r="H120" s="260"/>
      <c r="I120" s="260"/>
    </row>
    <row r="121" spans="1:9" ht="12" customHeight="1" x14ac:dyDescent="0.25">
      <c r="A121" s="262" t="s">
        <v>260</v>
      </c>
      <c r="B121" s="263" t="s">
        <v>261</v>
      </c>
      <c r="C121" s="264">
        <v>-821386.43</v>
      </c>
      <c r="D121" s="264">
        <v>177751.59</v>
      </c>
      <c r="E121" s="264">
        <v>209428.91</v>
      </c>
      <c r="F121" s="264">
        <v>-789709.11</v>
      </c>
      <c r="G121" s="264"/>
      <c r="H121" s="263"/>
      <c r="I121" s="263"/>
    </row>
    <row r="122" spans="1:9" ht="12" customHeight="1" x14ac:dyDescent="0.25">
      <c r="A122" s="265" t="s">
        <v>994</v>
      </c>
      <c r="B122" s="260" t="s">
        <v>995</v>
      </c>
      <c r="C122" s="266">
        <v>-1302</v>
      </c>
      <c r="D122" s="266">
        <v>0</v>
      </c>
      <c r="E122" s="266">
        <v>1302</v>
      </c>
      <c r="F122" s="266">
        <v>0</v>
      </c>
      <c r="G122" s="266"/>
      <c r="H122" s="260"/>
      <c r="I122" s="260"/>
    </row>
    <row r="123" spans="1:9" ht="12" customHeight="1" x14ac:dyDescent="0.25">
      <c r="A123" s="265" t="s">
        <v>262</v>
      </c>
      <c r="B123" s="260" t="s">
        <v>263</v>
      </c>
      <c r="C123" s="266">
        <v>-820084.41</v>
      </c>
      <c r="D123" s="266">
        <v>177751.59</v>
      </c>
      <c r="E123" s="266">
        <v>208126.91</v>
      </c>
      <c r="F123" s="266">
        <v>-789709.09</v>
      </c>
      <c r="G123" s="266"/>
      <c r="H123" s="260"/>
      <c r="I123" s="260"/>
    </row>
    <row r="124" spans="1:9" ht="12" customHeight="1" x14ac:dyDescent="0.25">
      <c r="A124" s="265" t="s">
        <v>631</v>
      </c>
      <c r="B124" s="260" t="s">
        <v>632</v>
      </c>
      <c r="C124" s="266">
        <v>-0.02</v>
      </c>
      <c r="D124" s="266">
        <v>0</v>
      </c>
      <c r="E124" s="266">
        <v>0</v>
      </c>
      <c r="F124" s="266">
        <v>-0.02</v>
      </c>
      <c r="G124" s="266"/>
      <c r="H124" s="260"/>
      <c r="I124" s="260"/>
    </row>
    <row r="125" spans="1:9" ht="12" customHeight="1" x14ac:dyDescent="0.25">
      <c r="A125" s="262" t="s">
        <v>264</v>
      </c>
      <c r="B125" s="263" t="s">
        <v>265</v>
      </c>
      <c r="C125" s="264">
        <v>1184045</v>
      </c>
      <c r="D125" s="264">
        <v>7106185.1600000001</v>
      </c>
      <c r="E125" s="264">
        <v>7165762.8499999996</v>
      </c>
      <c r="F125" s="264">
        <v>1243622.69</v>
      </c>
      <c r="G125" s="264"/>
      <c r="H125" s="263"/>
      <c r="I125" s="263"/>
    </row>
    <row r="126" spans="1:9" ht="12" customHeight="1" x14ac:dyDescent="0.25">
      <c r="A126" s="262" t="s">
        <v>266</v>
      </c>
      <c r="B126" s="263" t="s">
        <v>265</v>
      </c>
      <c r="C126" s="264">
        <v>1184045</v>
      </c>
      <c r="D126" s="264">
        <v>7106185.1600000001</v>
      </c>
      <c r="E126" s="264">
        <v>7165762.8499999996</v>
      </c>
      <c r="F126" s="264">
        <v>1243622.69</v>
      </c>
      <c r="G126" s="264"/>
      <c r="H126" s="263"/>
      <c r="I126" s="263"/>
    </row>
    <row r="127" spans="1:9" ht="12" customHeight="1" x14ac:dyDescent="0.25">
      <c r="A127" s="262" t="s">
        <v>267</v>
      </c>
      <c r="B127" s="263" t="s">
        <v>268</v>
      </c>
      <c r="C127" s="264">
        <v>1176937.43</v>
      </c>
      <c r="D127" s="264">
        <v>6949575.6299999999</v>
      </c>
      <c r="E127" s="264">
        <v>7015884.2199999997</v>
      </c>
      <c r="F127" s="264">
        <v>1243246.02</v>
      </c>
      <c r="G127" s="264"/>
      <c r="H127" s="263"/>
      <c r="I127" s="263"/>
    </row>
    <row r="128" spans="1:9" ht="12" customHeight="1" x14ac:dyDescent="0.25">
      <c r="A128" s="265" t="s">
        <v>269</v>
      </c>
      <c r="B128" s="260" t="s">
        <v>270</v>
      </c>
      <c r="C128" s="266">
        <v>0</v>
      </c>
      <c r="D128" s="266">
        <v>4261289.04</v>
      </c>
      <c r="E128" s="266">
        <v>4266075.78</v>
      </c>
      <c r="F128" s="266">
        <v>4786.7400000002199</v>
      </c>
      <c r="G128" s="266"/>
      <c r="H128" s="260"/>
      <c r="I128" s="260"/>
    </row>
    <row r="129" spans="1:9" ht="12" customHeight="1" x14ac:dyDescent="0.25">
      <c r="A129" s="265" t="s">
        <v>271</v>
      </c>
      <c r="B129" s="260" t="s">
        <v>272</v>
      </c>
      <c r="C129" s="266">
        <v>889.2</v>
      </c>
      <c r="D129" s="266">
        <v>22248.09</v>
      </c>
      <c r="E129" s="266">
        <v>23073.360000000001</v>
      </c>
      <c r="F129" s="266">
        <v>1714.47</v>
      </c>
      <c r="G129" s="266"/>
      <c r="H129" s="260"/>
      <c r="I129" s="260"/>
    </row>
    <row r="130" spans="1:9" ht="12" customHeight="1" x14ac:dyDescent="0.25">
      <c r="A130" s="265" t="s">
        <v>273</v>
      </c>
      <c r="B130" s="260" t="s">
        <v>274</v>
      </c>
      <c r="C130" s="266">
        <v>-20535.8</v>
      </c>
      <c r="D130" s="266">
        <v>90827.86</v>
      </c>
      <c r="E130" s="266">
        <v>90827.86</v>
      </c>
      <c r="F130" s="266">
        <v>-20535.8</v>
      </c>
      <c r="G130" s="266"/>
      <c r="H130" s="260"/>
      <c r="I130" s="260"/>
    </row>
    <row r="131" spans="1:9" ht="12" customHeight="1" x14ac:dyDescent="0.25">
      <c r="A131" s="265" t="s">
        <v>275</v>
      </c>
      <c r="B131" s="260" t="s">
        <v>276</v>
      </c>
      <c r="C131" s="266">
        <v>803029.2</v>
      </c>
      <c r="D131" s="266">
        <v>1918635.39</v>
      </c>
      <c r="E131" s="266">
        <v>1940992.43</v>
      </c>
      <c r="F131" s="266">
        <v>825386.24</v>
      </c>
      <c r="G131" s="266"/>
      <c r="H131" s="260"/>
      <c r="I131" s="260"/>
    </row>
    <row r="132" spans="1:9" ht="12" customHeight="1" x14ac:dyDescent="0.25">
      <c r="A132" s="265" t="s">
        <v>277</v>
      </c>
      <c r="B132" s="260" t="s">
        <v>278</v>
      </c>
      <c r="C132" s="266">
        <v>179490.48</v>
      </c>
      <c r="D132" s="266">
        <v>428662.29</v>
      </c>
      <c r="E132" s="266">
        <v>434555.03</v>
      </c>
      <c r="F132" s="266">
        <v>185383.22</v>
      </c>
      <c r="G132" s="266"/>
      <c r="H132" s="260"/>
      <c r="I132" s="260"/>
    </row>
    <row r="133" spans="1:9" ht="12" customHeight="1" x14ac:dyDescent="0.25">
      <c r="A133" s="265" t="s">
        <v>279</v>
      </c>
      <c r="B133" s="260" t="s">
        <v>280</v>
      </c>
      <c r="C133" s="266">
        <v>191346.97</v>
      </c>
      <c r="D133" s="266">
        <v>194270.79</v>
      </c>
      <c r="E133" s="266">
        <v>221955.25</v>
      </c>
      <c r="F133" s="266">
        <v>219031.43</v>
      </c>
      <c r="G133" s="266"/>
      <c r="H133" s="260"/>
      <c r="I133" s="260"/>
    </row>
    <row r="134" spans="1:9" ht="12" customHeight="1" x14ac:dyDescent="0.25">
      <c r="A134" s="265" t="s">
        <v>281</v>
      </c>
      <c r="B134" s="260" t="s">
        <v>282</v>
      </c>
      <c r="C134" s="266">
        <v>22276.61</v>
      </c>
      <c r="D134" s="266">
        <v>22276.61</v>
      </c>
      <c r="E134" s="266">
        <v>22971.8</v>
      </c>
      <c r="F134" s="266">
        <v>22971.8</v>
      </c>
      <c r="G134" s="266"/>
      <c r="H134" s="260"/>
      <c r="I134" s="260"/>
    </row>
    <row r="135" spans="1:9" ht="12" customHeight="1" x14ac:dyDescent="0.25">
      <c r="A135" s="265" t="s">
        <v>283</v>
      </c>
      <c r="B135" s="260" t="s">
        <v>284</v>
      </c>
      <c r="C135" s="266">
        <v>188.77</v>
      </c>
      <c r="D135" s="266">
        <v>0</v>
      </c>
      <c r="E135" s="266">
        <v>427.84</v>
      </c>
      <c r="F135" s="266">
        <v>616.61</v>
      </c>
      <c r="G135" s="266"/>
      <c r="H135" s="260"/>
      <c r="I135" s="260"/>
    </row>
    <row r="136" spans="1:9" ht="12" customHeight="1" x14ac:dyDescent="0.25">
      <c r="A136" s="265" t="s">
        <v>926</v>
      </c>
      <c r="B136" s="260" t="s">
        <v>927</v>
      </c>
      <c r="C136" s="266">
        <v>252</v>
      </c>
      <c r="D136" s="266">
        <v>1554</v>
      </c>
      <c r="E136" s="266">
        <v>420</v>
      </c>
      <c r="F136" s="266">
        <v>-882</v>
      </c>
      <c r="G136" s="266"/>
      <c r="H136" s="260"/>
      <c r="I136" s="260"/>
    </row>
    <row r="137" spans="1:9" ht="12" customHeight="1" x14ac:dyDescent="0.25">
      <c r="A137" s="265" t="s">
        <v>940</v>
      </c>
      <c r="B137" s="260" t="s">
        <v>941</v>
      </c>
      <c r="C137" s="266">
        <v>0</v>
      </c>
      <c r="D137" s="266">
        <v>732.36</v>
      </c>
      <c r="E137" s="266">
        <v>732.36</v>
      </c>
      <c r="F137" s="266">
        <v>0</v>
      </c>
      <c r="G137" s="266"/>
      <c r="H137" s="260"/>
      <c r="I137" s="260"/>
    </row>
    <row r="138" spans="1:9" ht="12" customHeight="1" x14ac:dyDescent="0.25">
      <c r="A138" s="265" t="s">
        <v>1000</v>
      </c>
      <c r="B138" s="260" t="s">
        <v>993</v>
      </c>
      <c r="C138" s="266">
        <v>0</v>
      </c>
      <c r="D138" s="266">
        <v>9079.2000000000007</v>
      </c>
      <c r="E138" s="266">
        <v>13852.51</v>
      </c>
      <c r="F138" s="266">
        <v>4773.3100000000004</v>
      </c>
      <c r="G138" s="266"/>
      <c r="H138" s="260"/>
      <c r="I138" s="260"/>
    </row>
    <row r="139" spans="1:9" ht="12" customHeight="1" x14ac:dyDescent="0.25">
      <c r="A139" s="262" t="s">
        <v>285</v>
      </c>
      <c r="B139" s="263" t="s">
        <v>286</v>
      </c>
      <c r="C139" s="264">
        <v>7107.57</v>
      </c>
      <c r="D139" s="264">
        <v>156609.53</v>
      </c>
      <c r="E139" s="264">
        <v>149878.63</v>
      </c>
      <c r="F139" s="264">
        <v>376.67000000000598</v>
      </c>
      <c r="G139" s="264"/>
      <c r="H139" s="263"/>
      <c r="I139" s="263"/>
    </row>
    <row r="140" spans="1:9" ht="12" customHeight="1" x14ac:dyDescent="0.25">
      <c r="A140" s="265" t="s">
        <v>287</v>
      </c>
      <c r="B140" s="260" t="s">
        <v>288</v>
      </c>
      <c r="C140" s="266">
        <v>7107.57</v>
      </c>
      <c r="D140" s="266">
        <v>156609.53</v>
      </c>
      <c r="E140" s="266">
        <v>149878.63</v>
      </c>
      <c r="F140" s="266">
        <v>376.67000000000598</v>
      </c>
      <c r="G140" s="266"/>
      <c r="H140" s="260"/>
      <c r="I140" s="260"/>
    </row>
    <row r="141" spans="1:9" ht="12" customHeight="1" x14ac:dyDescent="0.25">
      <c r="A141" s="262" t="s">
        <v>289</v>
      </c>
      <c r="B141" s="263" t="s">
        <v>290</v>
      </c>
      <c r="C141" s="264">
        <v>117394.58</v>
      </c>
      <c r="D141" s="264">
        <v>316287.18</v>
      </c>
      <c r="E141" s="264">
        <v>322472.55</v>
      </c>
      <c r="F141" s="264">
        <v>123579.95</v>
      </c>
      <c r="G141" s="264"/>
      <c r="H141" s="263"/>
      <c r="I141" s="263"/>
    </row>
    <row r="142" spans="1:9" ht="12" customHeight="1" x14ac:dyDescent="0.25">
      <c r="A142" s="262" t="s">
        <v>291</v>
      </c>
      <c r="B142" s="263" t="s">
        <v>290</v>
      </c>
      <c r="C142" s="264">
        <v>117394.58</v>
      </c>
      <c r="D142" s="264">
        <v>316287.18</v>
      </c>
      <c r="E142" s="264">
        <v>322472.55</v>
      </c>
      <c r="F142" s="264">
        <v>123579.95</v>
      </c>
      <c r="G142" s="264"/>
      <c r="H142" s="263"/>
      <c r="I142" s="263"/>
    </row>
    <row r="143" spans="1:9" ht="12" customHeight="1" x14ac:dyDescent="0.25">
      <c r="A143" s="262" t="s">
        <v>292</v>
      </c>
      <c r="B143" s="263" t="s">
        <v>293</v>
      </c>
      <c r="C143" s="264">
        <v>117394.58</v>
      </c>
      <c r="D143" s="264">
        <v>316287.18</v>
      </c>
      <c r="E143" s="264">
        <v>322472.55</v>
      </c>
      <c r="F143" s="264">
        <v>123579.95</v>
      </c>
      <c r="G143" s="264"/>
      <c r="H143" s="263"/>
      <c r="I143" s="263"/>
    </row>
    <row r="144" spans="1:9" ht="12" customHeight="1" x14ac:dyDescent="0.25">
      <c r="A144" s="265" t="s">
        <v>294</v>
      </c>
      <c r="B144" s="260" t="s">
        <v>295</v>
      </c>
      <c r="C144" s="266">
        <v>6960.37</v>
      </c>
      <c r="D144" s="266">
        <v>15707.33</v>
      </c>
      <c r="E144" s="266">
        <v>16443.23</v>
      </c>
      <c r="F144" s="266">
        <v>7696.27</v>
      </c>
      <c r="G144" s="266"/>
      <c r="H144" s="260"/>
      <c r="I144" s="260"/>
    </row>
    <row r="145" spans="1:9" ht="12" customHeight="1" x14ac:dyDescent="0.25">
      <c r="A145" s="265" t="s">
        <v>296</v>
      </c>
      <c r="B145" s="260" t="s">
        <v>297</v>
      </c>
      <c r="C145" s="266">
        <v>31538.92</v>
      </c>
      <c r="D145" s="266">
        <v>68166</v>
      </c>
      <c r="E145" s="266">
        <v>70287.8</v>
      </c>
      <c r="F145" s="266">
        <v>33660.720000000001</v>
      </c>
      <c r="G145" s="266"/>
      <c r="H145" s="260"/>
      <c r="I145" s="260"/>
    </row>
    <row r="146" spans="1:9" ht="12" customHeight="1" x14ac:dyDescent="0.25">
      <c r="A146" s="265" t="s">
        <v>298</v>
      </c>
      <c r="B146" s="260" t="s">
        <v>299</v>
      </c>
      <c r="C146" s="266">
        <v>14566.62</v>
      </c>
      <c r="D146" s="266">
        <v>29134.400000000001</v>
      </c>
      <c r="E146" s="266">
        <v>30891.73</v>
      </c>
      <c r="F146" s="266">
        <v>16323.95</v>
      </c>
      <c r="G146" s="266"/>
      <c r="H146" s="260"/>
      <c r="I146" s="260"/>
    </row>
    <row r="147" spans="1:9" ht="12" customHeight="1" x14ac:dyDescent="0.25">
      <c r="A147" s="265" t="s">
        <v>300</v>
      </c>
      <c r="B147" s="260" t="s">
        <v>301</v>
      </c>
      <c r="C147" s="266">
        <v>58486.42</v>
      </c>
      <c r="D147" s="266">
        <v>191594.95</v>
      </c>
      <c r="E147" s="266">
        <v>193994.7</v>
      </c>
      <c r="F147" s="266">
        <v>60886.17</v>
      </c>
      <c r="G147" s="266"/>
      <c r="H147" s="260"/>
      <c r="I147" s="260"/>
    </row>
    <row r="148" spans="1:9" ht="12" customHeight="1" x14ac:dyDescent="0.25">
      <c r="A148" s="265" t="s">
        <v>302</v>
      </c>
      <c r="B148" s="260" t="s">
        <v>303</v>
      </c>
      <c r="C148" s="266">
        <v>5842.25</v>
      </c>
      <c r="D148" s="266">
        <v>11684.5</v>
      </c>
      <c r="E148" s="266">
        <v>10855.09</v>
      </c>
      <c r="F148" s="266">
        <v>5012.84</v>
      </c>
      <c r="G148" s="266"/>
      <c r="H148" s="260"/>
      <c r="I148" s="260"/>
    </row>
    <row r="149" spans="1:9" ht="12" customHeight="1" x14ac:dyDescent="0.25">
      <c r="A149" s="262" t="s">
        <v>304</v>
      </c>
      <c r="B149" s="263" t="s">
        <v>305</v>
      </c>
      <c r="C149" s="264">
        <v>5499512.29</v>
      </c>
      <c r="D149" s="264">
        <v>315390.82</v>
      </c>
      <c r="E149" s="264">
        <v>613275.42000000004</v>
      </c>
      <c r="F149" s="264">
        <v>5797396.8899999997</v>
      </c>
      <c r="G149" s="264"/>
      <c r="H149" s="263"/>
      <c r="I149" s="263"/>
    </row>
    <row r="150" spans="1:9" ht="12" customHeight="1" x14ac:dyDescent="0.25">
      <c r="A150" s="262" t="s">
        <v>306</v>
      </c>
      <c r="B150" s="263" t="s">
        <v>305</v>
      </c>
      <c r="C150" s="264">
        <v>5499512.29</v>
      </c>
      <c r="D150" s="264">
        <v>315390.82</v>
      </c>
      <c r="E150" s="264">
        <v>613275.42000000004</v>
      </c>
      <c r="F150" s="264">
        <v>5797396.8899999997</v>
      </c>
      <c r="G150" s="264"/>
      <c r="H150" s="263"/>
      <c r="I150" s="263"/>
    </row>
    <row r="151" spans="1:9" ht="12" customHeight="1" x14ac:dyDescent="0.25">
      <c r="A151" s="262" t="s">
        <v>307</v>
      </c>
      <c r="B151" s="263" t="s">
        <v>308</v>
      </c>
      <c r="C151" s="264">
        <v>5499512.29</v>
      </c>
      <c r="D151" s="264">
        <v>315390.82</v>
      </c>
      <c r="E151" s="264">
        <v>613275.42000000004</v>
      </c>
      <c r="F151" s="264">
        <v>5797396.8899999997</v>
      </c>
      <c r="G151" s="264"/>
      <c r="H151" s="263"/>
      <c r="I151" s="263"/>
    </row>
    <row r="152" spans="1:9" ht="12" customHeight="1" x14ac:dyDescent="0.25">
      <c r="A152" s="265" t="s">
        <v>309</v>
      </c>
      <c r="B152" s="260" t="s">
        <v>310</v>
      </c>
      <c r="C152" s="266">
        <v>3192638.67</v>
      </c>
      <c r="D152" s="266">
        <v>231296.96</v>
      </c>
      <c r="E152" s="266">
        <v>261564.52</v>
      </c>
      <c r="F152" s="266">
        <v>3222906.23</v>
      </c>
      <c r="G152" s="266"/>
      <c r="H152" s="260"/>
      <c r="I152" s="260"/>
    </row>
    <row r="153" spans="1:9" ht="12" customHeight="1" x14ac:dyDescent="0.25">
      <c r="A153" s="265" t="s">
        <v>311</v>
      </c>
      <c r="B153" s="260" t="s">
        <v>312</v>
      </c>
      <c r="C153" s="266">
        <v>1105220.92</v>
      </c>
      <c r="D153" s="266">
        <v>61903.14</v>
      </c>
      <c r="E153" s="266">
        <v>89578.86</v>
      </c>
      <c r="F153" s="266">
        <v>1132896.6399999999</v>
      </c>
      <c r="G153" s="266"/>
      <c r="H153" s="260"/>
      <c r="I153" s="260"/>
    </row>
    <row r="154" spans="1:9" ht="12" customHeight="1" x14ac:dyDescent="0.25">
      <c r="A154" s="265" t="s">
        <v>313</v>
      </c>
      <c r="B154" s="260" t="s">
        <v>314</v>
      </c>
      <c r="C154" s="266">
        <v>894680.9</v>
      </c>
      <c r="D154" s="266">
        <v>16500</v>
      </c>
      <c r="E154" s="266">
        <v>194909.36</v>
      </c>
      <c r="F154" s="266">
        <v>1073090.26</v>
      </c>
      <c r="G154" s="266"/>
      <c r="H154" s="260"/>
      <c r="I154" s="260"/>
    </row>
    <row r="155" spans="1:9" ht="12" customHeight="1" x14ac:dyDescent="0.25">
      <c r="A155" s="265" t="s">
        <v>315</v>
      </c>
      <c r="B155" s="260" t="s">
        <v>316</v>
      </c>
      <c r="C155" s="266">
        <v>306971.8</v>
      </c>
      <c r="D155" s="266">
        <v>5690.72</v>
      </c>
      <c r="E155" s="266">
        <v>67222.679999999993</v>
      </c>
      <c r="F155" s="266">
        <v>368503.76</v>
      </c>
      <c r="G155" s="266"/>
      <c r="H155" s="260"/>
      <c r="I155" s="260"/>
    </row>
    <row r="156" spans="1:9" ht="12" customHeight="1" x14ac:dyDescent="0.25">
      <c r="A156" s="262" t="s">
        <v>317</v>
      </c>
      <c r="B156" s="263" t="s">
        <v>150</v>
      </c>
      <c r="C156" s="264">
        <v>29140307.5</v>
      </c>
      <c r="D156" s="264">
        <v>7468039.0599999996</v>
      </c>
      <c r="E156" s="264">
        <v>4600186.54</v>
      </c>
      <c r="F156" s="264">
        <v>26272454.98</v>
      </c>
      <c r="G156" s="264"/>
      <c r="H156" s="263"/>
      <c r="I156" s="263"/>
    </row>
    <row r="157" spans="1:9" ht="12" customHeight="1" x14ac:dyDescent="0.25">
      <c r="A157" s="262" t="s">
        <v>318</v>
      </c>
      <c r="B157" s="263" t="s">
        <v>319</v>
      </c>
      <c r="C157" s="264">
        <v>28003941.309999999</v>
      </c>
      <c r="D157" s="264">
        <v>7365158.2199999997</v>
      </c>
      <c r="E157" s="264">
        <v>4588709.42</v>
      </c>
      <c r="F157" s="264">
        <v>25227492.510000002</v>
      </c>
      <c r="G157" s="264"/>
      <c r="H157" s="263"/>
      <c r="I157" s="263"/>
    </row>
    <row r="158" spans="1:9" ht="12" customHeight="1" x14ac:dyDescent="0.25">
      <c r="A158" s="262" t="s">
        <v>320</v>
      </c>
      <c r="B158" s="263" t="s">
        <v>319</v>
      </c>
      <c r="C158" s="264">
        <v>28003941.309999999</v>
      </c>
      <c r="D158" s="264">
        <v>7365158.2199999997</v>
      </c>
      <c r="E158" s="264">
        <v>4588709.42</v>
      </c>
      <c r="F158" s="264">
        <v>25227492.510000002</v>
      </c>
      <c r="G158" s="264"/>
      <c r="H158" s="263"/>
      <c r="I158" s="263"/>
    </row>
    <row r="159" spans="1:9" ht="12" customHeight="1" x14ac:dyDescent="0.25">
      <c r="A159" s="262" t="s">
        <v>321</v>
      </c>
      <c r="B159" s="263" t="s">
        <v>319</v>
      </c>
      <c r="C159" s="264">
        <v>28003941.309999999</v>
      </c>
      <c r="D159" s="264">
        <v>7365158.2199999997</v>
      </c>
      <c r="E159" s="264">
        <v>4588709.42</v>
      </c>
      <c r="F159" s="264">
        <v>25227492.510000002</v>
      </c>
      <c r="G159" s="264"/>
      <c r="H159" s="263"/>
      <c r="I159" s="263"/>
    </row>
    <row r="160" spans="1:9" ht="12" customHeight="1" x14ac:dyDescent="0.25">
      <c r="A160" s="265" t="s">
        <v>322</v>
      </c>
      <c r="B160" s="260" t="s">
        <v>323</v>
      </c>
      <c r="C160" s="266">
        <v>1433273.86</v>
      </c>
      <c r="D160" s="266">
        <v>7018119.5800000001</v>
      </c>
      <c r="E160" s="266">
        <v>4465991.97</v>
      </c>
      <c r="F160" s="266">
        <v>-1118853.75</v>
      </c>
      <c r="G160" s="266"/>
      <c r="H160" s="260"/>
      <c r="I160" s="260"/>
    </row>
    <row r="161" spans="1:9" ht="12" customHeight="1" x14ac:dyDescent="0.25">
      <c r="A161" s="265" t="s">
        <v>324</v>
      </c>
      <c r="B161" s="260" t="s">
        <v>325</v>
      </c>
      <c r="C161" s="266">
        <v>4093671.45</v>
      </c>
      <c r="D161" s="266">
        <v>0</v>
      </c>
      <c r="E161" s="266">
        <v>42621.19</v>
      </c>
      <c r="F161" s="266">
        <v>4136292.64</v>
      </c>
      <c r="G161" s="266"/>
      <c r="H161" s="260"/>
      <c r="I161" s="260"/>
    </row>
    <row r="162" spans="1:9" ht="12" customHeight="1" x14ac:dyDescent="0.25">
      <c r="A162" s="265" t="s">
        <v>326</v>
      </c>
      <c r="B162" s="260" t="s">
        <v>327</v>
      </c>
      <c r="C162" s="266">
        <v>18749778.609999999</v>
      </c>
      <c r="D162" s="266">
        <v>347038.64</v>
      </c>
      <c r="E162" s="266">
        <v>0</v>
      </c>
      <c r="F162" s="266">
        <v>18402739.969999999</v>
      </c>
      <c r="G162" s="266"/>
      <c r="H162" s="260"/>
      <c r="I162" s="260"/>
    </row>
    <row r="163" spans="1:9" ht="12" customHeight="1" x14ac:dyDescent="0.25">
      <c r="A163" s="265" t="s">
        <v>328</v>
      </c>
      <c r="B163" s="260" t="s">
        <v>329</v>
      </c>
      <c r="C163" s="266">
        <v>3727217.39</v>
      </c>
      <c r="D163" s="266">
        <v>0</v>
      </c>
      <c r="E163" s="266">
        <v>80096.259999999995</v>
      </c>
      <c r="F163" s="266">
        <v>3807313.65</v>
      </c>
      <c r="G163" s="266"/>
      <c r="H163" s="260"/>
      <c r="I163" s="260"/>
    </row>
    <row r="164" spans="1:9" ht="12" customHeight="1" x14ac:dyDescent="0.25">
      <c r="A164" s="262" t="s">
        <v>330</v>
      </c>
      <c r="B164" s="263" t="s">
        <v>305</v>
      </c>
      <c r="C164" s="264">
        <v>1136366.19</v>
      </c>
      <c r="D164" s="264">
        <v>102880.84</v>
      </c>
      <c r="E164" s="264">
        <v>11477.12</v>
      </c>
      <c r="F164" s="264">
        <v>1044962.47</v>
      </c>
      <c r="G164" s="264"/>
      <c r="H164" s="263"/>
      <c r="I164" s="263"/>
    </row>
    <row r="165" spans="1:9" ht="12" customHeight="1" x14ac:dyDescent="0.25">
      <c r="A165" s="262" t="s">
        <v>331</v>
      </c>
      <c r="B165" s="263" t="s">
        <v>305</v>
      </c>
      <c r="C165" s="264">
        <v>1136366.19</v>
      </c>
      <c r="D165" s="264">
        <v>102880.84</v>
      </c>
      <c r="E165" s="264">
        <v>11477.12</v>
      </c>
      <c r="F165" s="264">
        <v>1044962.47</v>
      </c>
      <c r="G165" s="264"/>
      <c r="H165" s="263"/>
      <c r="I165" s="263"/>
    </row>
    <row r="166" spans="1:9" ht="12" customHeight="1" x14ac:dyDescent="0.25">
      <c r="A166" s="262" t="s">
        <v>332</v>
      </c>
      <c r="B166" s="263" t="s">
        <v>305</v>
      </c>
      <c r="C166" s="264">
        <v>80000</v>
      </c>
      <c r="D166" s="264">
        <v>0</v>
      </c>
      <c r="E166" s="264">
        <v>0</v>
      </c>
      <c r="F166" s="264">
        <v>80000</v>
      </c>
      <c r="G166" s="264"/>
      <c r="H166" s="263"/>
      <c r="I166" s="263"/>
    </row>
    <row r="167" spans="1:9" ht="12" customHeight="1" x14ac:dyDescent="0.25">
      <c r="A167" s="265" t="s">
        <v>333</v>
      </c>
      <c r="B167" s="260" t="s">
        <v>334</v>
      </c>
      <c r="C167" s="266">
        <v>80000</v>
      </c>
      <c r="D167" s="266">
        <v>0</v>
      </c>
      <c r="E167" s="266">
        <v>0</v>
      </c>
      <c r="F167" s="266">
        <v>80000</v>
      </c>
      <c r="G167" s="266"/>
      <c r="H167" s="260"/>
      <c r="I167" s="260"/>
    </row>
    <row r="168" spans="1:9" ht="12" customHeight="1" x14ac:dyDescent="0.25">
      <c r="A168" s="262" t="s">
        <v>335</v>
      </c>
      <c r="B168" s="263" t="s">
        <v>336</v>
      </c>
      <c r="C168" s="264">
        <v>1056366.19</v>
      </c>
      <c r="D168" s="264">
        <v>102880.84</v>
      </c>
      <c r="E168" s="264">
        <v>11477.12</v>
      </c>
      <c r="F168" s="264">
        <v>964962.47</v>
      </c>
      <c r="G168" s="264"/>
      <c r="H168" s="263"/>
      <c r="I168" s="263"/>
    </row>
    <row r="169" spans="1:9" ht="12" customHeight="1" x14ac:dyDescent="0.25">
      <c r="A169" s="265" t="s">
        <v>337</v>
      </c>
      <c r="B169" s="260" t="s">
        <v>338</v>
      </c>
      <c r="C169" s="266">
        <v>1056366.19</v>
      </c>
      <c r="D169" s="266">
        <v>102880.84</v>
      </c>
      <c r="E169" s="266">
        <v>11477.12</v>
      </c>
      <c r="F169" s="266">
        <v>964962.47</v>
      </c>
      <c r="G169" s="266"/>
      <c r="H169" s="260"/>
      <c r="I169" s="260"/>
    </row>
    <row r="170" spans="1:9" ht="12" customHeight="1" x14ac:dyDescent="0.25">
      <c r="A170" s="262" t="s">
        <v>339</v>
      </c>
      <c r="B170" s="263" t="s">
        <v>340</v>
      </c>
      <c r="C170" s="264">
        <v>34797704.859999999</v>
      </c>
      <c r="D170" s="264">
        <v>11477.12</v>
      </c>
      <c r="E170" s="264">
        <v>6998282.9699999997</v>
      </c>
      <c r="F170" s="264">
        <v>41784510.710000001</v>
      </c>
      <c r="G170" s="264"/>
      <c r="H170" s="263"/>
      <c r="I170" s="263"/>
    </row>
    <row r="171" spans="1:9" ht="12" customHeight="1" x14ac:dyDescent="0.25">
      <c r="A171" s="262" t="s">
        <v>341</v>
      </c>
      <c r="B171" s="263" t="s">
        <v>340</v>
      </c>
      <c r="C171" s="264">
        <v>34797704.859999999</v>
      </c>
      <c r="D171" s="264">
        <v>11477.12</v>
      </c>
      <c r="E171" s="264">
        <v>6998282.9699999997</v>
      </c>
      <c r="F171" s="264">
        <v>41784510.710000001</v>
      </c>
      <c r="G171" s="264"/>
      <c r="H171" s="263"/>
      <c r="I171" s="263"/>
    </row>
    <row r="172" spans="1:9" ht="12" customHeight="1" x14ac:dyDescent="0.25">
      <c r="A172" s="262" t="s">
        <v>342</v>
      </c>
      <c r="B172" s="263" t="s">
        <v>343</v>
      </c>
      <c r="C172" s="264">
        <v>34796187.850000001</v>
      </c>
      <c r="D172" s="264">
        <v>11477.12</v>
      </c>
      <c r="E172" s="264">
        <v>6998282.9699999997</v>
      </c>
      <c r="F172" s="264">
        <v>41782993.700000003</v>
      </c>
      <c r="G172" s="264"/>
      <c r="H172" s="263"/>
      <c r="I172" s="263"/>
    </row>
    <row r="173" spans="1:9" ht="12" customHeight="1" x14ac:dyDescent="0.25">
      <c r="A173" s="262" t="s">
        <v>344</v>
      </c>
      <c r="B173" s="263" t="s">
        <v>345</v>
      </c>
      <c r="C173" s="264">
        <v>34174032.409999996</v>
      </c>
      <c r="D173" s="264">
        <v>11477.12</v>
      </c>
      <c r="E173" s="264">
        <v>6998282.9699999997</v>
      </c>
      <c r="F173" s="264">
        <v>41160838.259999998</v>
      </c>
      <c r="G173" s="264"/>
      <c r="H173" s="263"/>
      <c r="I173" s="263"/>
    </row>
    <row r="174" spans="1:9" ht="12" customHeight="1" x14ac:dyDescent="0.25">
      <c r="A174" s="262" t="s">
        <v>346</v>
      </c>
      <c r="B174" s="263" t="s">
        <v>347</v>
      </c>
      <c r="C174" s="264">
        <v>34174032.409999996</v>
      </c>
      <c r="D174" s="264">
        <v>11477.12</v>
      </c>
      <c r="E174" s="264">
        <v>6998282.9699999997</v>
      </c>
      <c r="F174" s="264">
        <v>41160838.259999998</v>
      </c>
      <c r="G174" s="264"/>
      <c r="H174" s="263"/>
      <c r="I174" s="263"/>
    </row>
    <row r="175" spans="1:9" ht="12" customHeight="1" x14ac:dyDescent="0.25">
      <c r="A175" s="265" t="s">
        <v>348</v>
      </c>
      <c r="B175" s="260" t="s">
        <v>349</v>
      </c>
      <c r="C175" s="266">
        <v>33661610.229999997</v>
      </c>
      <c r="D175" s="266">
        <v>0</v>
      </c>
      <c r="E175" s="266">
        <v>6895402.1299999999</v>
      </c>
      <c r="F175" s="266">
        <v>40557012.359999999</v>
      </c>
      <c r="G175" s="266"/>
      <c r="H175" s="260"/>
      <c r="I175" s="260"/>
    </row>
    <row r="176" spans="1:9" ht="12" customHeight="1" x14ac:dyDescent="0.25">
      <c r="A176" s="265" t="s">
        <v>350</v>
      </c>
      <c r="B176" s="260" t="s">
        <v>351</v>
      </c>
      <c r="C176" s="266">
        <v>512422.18</v>
      </c>
      <c r="D176" s="266">
        <v>11477.12</v>
      </c>
      <c r="E176" s="266">
        <v>102880.84</v>
      </c>
      <c r="F176" s="266">
        <v>603825.9</v>
      </c>
      <c r="G176" s="266"/>
      <c r="H176" s="260"/>
      <c r="I176" s="260"/>
    </row>
    <row r="177" spans="1:9" ht="12" customHeight="1" x14ac:dyDescent="0.25">
      <c r="A177" s="262" t="s">
        <v>352</v>
      </c>
      <c r="B177" s="263" t="s">
        <v>353</v>
      </c>
      <c r="C177" s="264">
        <v>622155.43999999994</v>
      </c>
      <c r="D177" s="264">
        <v>0</v>
      </c>
      <c r="E177" s="264">
        <v>0</v>
      </c>
      <c r="F177" s="264">
        <v>622155.43999999994</v>
      </c>
      <c r="G177" s="264"/>
      <c r="H177" s="263"/>
      <c r="I177" s="263"/>
    </row>
    <row r="178" spans="1:9" ht="12" customHeight="1" x14ac:dyDescent="0.25">
      <c r="A178" s="262" t="s">
        <v>354</v>
      </c>
      <c r="B178" s="263" t="s">
        <v>355</v>
      </c>
      <c r="C178" s="264">
        <v>622155.43999999994</v>
      </c>
      <c r="D178" s="264">
        <v>0</v>
      </c>
      <c r="E178" s="264">
        <v>0</v>
      </c>
      <c r="F178" s="264">
        <v>622155.43999999994</v>
      </c>
      <c r="G178" s="264"/>
      <c r="H178" s="263"/>
      <c r="I178" s="263"/>
    </row>
    <row r="179" spans="1:9" ht="12" customHeight="1" x14ac:dyDescent="0.25">
      <c r="A179" s="265" t="s">
        <v>356</v>
      </c>
      <c r="B179" s="260" t="s">
        <v>357</v>
      </c>
      <c r="C179" s="266">
        <v>622155.43999999994</v>
      </c>
      <c r="D179" s="266">
        <v>0</v>
      </c>
      <c r="E179" s="266">
        <v>0</v>
      </c>
      <c r="F179" s="266">
        <v>622155.43999999994</v>
      </c>
      <c r="G179" s="266"/>
      <c r="H179" s="260"/>
      <c r="I179" s="260"/>
    </row>
    <row r="180" spans="1:9" ht="12" customHeight="1" x14ac:dyDescent="0.25">
      <c r="A180" s="262" t="s">
        <v>947</v>
      </c>
      <c r="B180" s="263" t="s">
        <v>948</v>
      </c>
      <c r="C180" s="264">
        <v>1517.01</v>
      </c>
      <c r="D180" s="264">
        <v>0</v>
      </c>
      <c r="E180" s="264">
        <v>0</v>
      </c>
      <c r="F180" s="264">
        <v>1517.01</v>
      </c>
      <c r="G180" s="264"/>
      <c r="H180" s="263"/>
      <c r="I180" s="263"/>
    </row>
    <row r="181" spans="1:9" ht="12" customHeight="1" x14ac:dyDescent="0.25">
      <c r="A181" s="262" t="s">
        <v>949</v>
      </c>
      <c r="B181" s="263" t="s">
        <v>950</v>
      </c>
      <c r="C181" s="264">
        <v>1517.01</v>
      </c>
      <c r="D181" s="264">
        <v>0</v>
      </c>
      <c r="E181" s="264">
        <v>0</v>
      </c>
      <c r="F181" s="264">
        <v>1517.01</v>
      </c>
      <c r="G181" s="264"/>
      <c r="H181" s="263"/>
      <c r="I181" s="263"/>
    </row>
    <row r="182" spans="1:9" ht="12" customHeight="1" x14ac:dyDescent="0.25">
      <c r="A182" s="262" t="s">
        <v>951</v>
      </c>
      <c r="B182" s="263" t="s">
        <v>950</v>
      </c>
      <c r="C182" s="264">
        <v>1517.01</v>
      </c>
      <c r="D182" s="264">
        <v>0</v>
      </c>
      <c r="E182" s="264">
        <v>0</v>
      </c>
      <c r="F182" s="264">
        <v>1517.01</v>
      </c>
      <c r="G182" s="264"/>
      <c r="H182" s="263"/>
      <c r="I182" s="263"/>
    </row>
    <row r="183" spans="1:9" ht="12" customHeight="1" x14ac:dyDescent="0.25">
      <c r="A183" s="265" t="s">
        <v>952</v>
      </c>
      <c r="B183" s="260" t="s">
        <v>953</v>
      </c>
      <c r="C183" s="266">
        <v>1517.01</v>
      </c>
      <c r="D183" s="266">
        <v>0</v>
      </c>
      <c r="E183" s="266">
        <v>0</v>
      </c>
      <c r="F183" s="266">
        <v>1517.01</v>
      </c>
      <c r="G183" s="266"/>
      <c r="H183" s="260"/>
      <c r="I183" s="260"/>
    </row>
    <row r="184" spans="1:9" ht="12" customHeight="1" x14ac:dyDescent="0.25">
      <c r="A184" s="262" t="s">
        <v>358</v>
      </c>
      <c r="B184" s="263" t="s">
        <v>359</v>
      </c>
      <c r="C184" s="264">
        <v>34797704.859999999</v>
      </c>
      <c r="D184" s="264">
        <v>7697664.2699999996</v>
      </c>
      <c r="E184" s="264">
        <v>710858.42</v>
      </c>
      <c r="F184" s="264">
        <v>41784510.710000001</v>
      </c>
      <c r="G184" s="264"/>
      <c r="H184" s="263"/>
      <c r="I184" s="263"/>
    </row>
    <row r="185" spans="1:9" ht="12" customHeight="1" x14ac:dyDescent="0.25">
      <c r="A185" s="262" t="s">
        <v>360</v>
      </c>
      <c r="B185" s="263" t="s">
        <v>361</v>
      </c>
      <c r="C185" s="264">
        <v>35808402.109999999</v>
      </c>
      <c r="D185" s="264">
        <v>7685726.9299999997</v>
      </c>
      <c r="E185" s="264">
        <v>542441.31999999995</v>
      </c>
      <c r="F185" s="264">
        <v>42951687.719999999</v>
      </c>
      <c r="G185" s="264"/>
      <c r="H185" s="263"/>
      <c r="I185" s="263"/>
    </row>
    <row r="186" spans="1:9" ht="12" customHeight="1" x14ac:dyDescent="0.25">
      <c r="A186" s="262" t="s">
        <v>362</v>
      </c>
      <c r="B186" s="263" t="s">
        <v>361</v>
      </c>
      <c r="C186" s="264">
        <v>35808402.109999999</v>
      </c>
      <c r="D186" s="264">
        <v>7685726.9299999997</v>
      </c>
      <c r="E186" s="264">
        <v>542441.31999999995</v>
      </c>
      <c r="F186" s="264">
        <v>42951687.719999999</v>
      </c>
      <c r="G186" s="264"/>
      <c r="H186" s="263"/>
      <c r="I186" s="263"/>
    </row>
    <row r="187" spans="1:9" ht="12" customHeight="1" x14ac:dyDescent="0.25">
      <c r="A187" s="262" t="s">
        <v>363</v>
      </c>
      <c r="B187" s="263" t="s">
        <v>364</v>
      </c>
      <c r="C187" s="264">
        <v>22586285.699999999</v>
      </c>
      <c r="D187" s="264">
        <v>4952072.1900000004</v>
      </c>
      <c r="E187" s="264">
        <v>517105.67</v>
      </c>
      <c r="F187" s="264">
        <v>27021252.219999999</v>
      </c>
      <c r="G187" s="264"/>
      <c r="H187" s="263"/>
      <c r="I187" s="263"/>
    </row>
    <row r="188" spans="1:9" ht="12" customHeight="1" x14ac:dyDescent="0.25">
      <c r="A188" s="262" t="s">
        <v>365</v>
      </c>
      <c r="B188" s="263" t="s">
        <v>364</v>
      </c>
      <c r="C188" s="264">
        <v>10988122.07</v>
      </c>
      <c r="D188" s="264">
        <v>2537949.2400000002</v>
      </c>
      <c r="E188" s="264">
        <v>255015.71</v>
      </c>
      <c r="F188" s="264">
        <v>13271055.6</v>
      </c>
      <c r="G188" s="264"/>
      <c r="H188" s="263"/>
      <c r="I188" s="263"/>
    </row>
    <row r="189" spans="1:9" ht="12" customHeight="1" x14ac:dyDescent="0.25">
      <c r="A189" s="265" t="s">
        <v>366</v>
      </c>
      <c r="B189" s="260" t="s">
        <v>367</v>
      </c>
      <c r="C189" s="266">
        <v>9945708.2599999998</v>
      </c>
      <c r="D189" s="266">
        <v>2103805.35</v>
      </c>
      <c r="E189" s="266">
        <v>4137.4799999999996</v>
      </c>
      <c r="F189" s="266">
        <v>12045376.130000001</v>
      </c>
      <c r="G189" s="266"/>
      <c r="H189" s="260"/>
      <c r="I189" s="260"/>
    </row>
    <row r="190" spans="1:9" ht="12" customHeight="1" x14ac:dyDescent="0.25">
      <c r="A190" s="265" t="s">
        <v>944</v>
      </c>
      <c r="B190" s="260" t="s">
        <v>945</v>
      </c>
      <c r="C190" s="266">
        <v>3.84</v>
      </c>
      <c r="D190" s="266">
        <v>0</v>
      </c>
      <c r="E190" s="266">
        <v>0</v>
      </c>
      <c r="F190" s="266">
        <v>3.84</v>
      </c>
      <c r="G190" s="266"/>
      <c r="H190" s="260"/>
      <c r="I190" s="260"/>
    </row>
    <row r="191" spans="1:9" ht="12" customHeight="1" x14ac:dyDescent="0.25">
      <c r="A191" s="265" t="s">
        <v>641</v>
      </c>
      <c r="B191" s="260" t="s">
        <v>642</v>
      </c>
      <c r="C191" s="266">
        <v>-1403.62</v>
      </c>
      <c r="D191" s="266">
        <v>9976.7000000000007</v>
      </c>
      <c r="E191" s="266">
        <v>9976.7000000000007</v>
      </c>
      <c r="F191" s="266">
        <v>-1403.62</v>
      </c>
      <c r="G191" s="266"/>
      <c r="H191" s="260"/>
      <c r="I191" s="260"/>
    </row>
    <row r="192" spans="1:9" ht="12" customHeight="1" x14ac:dyDescent="0.25">
      <c r="A192" s="265" t="s">
        <v>368</v>
      </c>
      <c r="B192" s="260" t="s">
        <v>369</v>
      </c>
      <c r="C192" s="266">
        <v>-8303.51</v>
      </c>
      <c r="D192" s="266">
        <v>202625.99</v>
      </c>
      <c r="E192" s="266">
        <v>198342.83</v>
      </c>
      <c r="F192" s="266">
        <v>-4020.35</v>
      </c>
      <c r="G192" s="266"/>
      <c r="H192" s="260"/>
      <c r="I192" s="260"/>
    </row>
    <row r="193" spans="1:9" ht="12" customHeight="1" x14ac:dyDescent="0.25">
      <c r="A193" s="265" t="s">
        <v>370</v>
      </c>
      <c r="B193" s="260" t="s">
        <v>371</v>
      </c>
      <c r="C193" s="266">
        <v>434931.32</v>
      </c>
      <c r="D193" s="266">
        <v>127645.13</v>
      </c>
      <c r="E193" s="266">
        <v>0</v>
      </c>
      <c r="F193" s="266">
        <v>562576.44999999995</v>
      </c>
      <c r="G193" s="266"/>
      <c r="H193" s="260"/>
      <c r="I193" s="260"/>
    </row>
    <row r="194" spans="1:9" ht="12" customHeight="1" x14ac:dyDescent="0.25">
      <c r="A194" s="265" t="s">
        <v>372</v>
      </c>
      <c r="B194" s="260" t="s">
        <v>373</v>
      </c>
      <c r="C194" s="266">
        <v>8895.86</v>
      </c>
      <c r="D194" s="266">
        <v>1852</v>
      </c>
      <c r="E194" s="266">
        <v>0</v>
      </c>
      <c r="F194" s="266">
        <v>10747.86</v>
      </c>
      <c r="G194" s="266"/>
      <c r="H194" s="260"/>
      <c r="I194" s="260"/>
    </row>
    <row r="195" spans="1:9" ht="12" customHeight="1" x14ac:dyDescent="0.25">
      <c r="A195" s="265" t="s">
        <v>374</v>
      </c>
      <c r="B195" s="260" t="s">
        <v>375</v>
      </c>
      <c r="C195" s="266">
        <v>206898.46</v>
      </c>
      <c r="D195" s="266">
        <v>10762.67</v>
      </c>
      <c r="E195" s="266">
        <v>6058.7</v>
      </c>
      <c r="F195" s="266">
        <v>211602.43</v>
      </c>
      <c r="G195" s="266"/>
      <c r="H195" s="260"/>
      <c r="I195" s="260"/>
    </row>
    <row r="196" spans="1:9" ht="12" customHeight="1" x14ac:dyDescent="0.25">
      <c r="A196" s="265" t="s">
        <v>376</v>
      </c>
      <c r="B196" s="260" t="s">
        <v>377</v>
      </c>
      <c r="C196" s="266">
        <v>36391.46</v>
      </c>
      <c r="D196" s="266">
        <v>8281.4</v>
      </c>
      <c r="E196" s="266">
        <v>0</v>
      </c>
      <c r="F196" s="266">
        <v>44672.86</v>
      </c>
      <c r="G196" s="266"/>
      <c r="H196" s="260"/>
      <c r="I196" s="260"/>
    </row>
    <row r="197" spans="1:9" ht="12" customHeight="1" x14ac:dyDescent="0.25">
      <c r="A197" s="265" t="s">
        <v>378</v>
      </c>
      <c r="B197" s="260" t="s">
        <v>379</v>
      </c>
      <c r="C197" s="266">
        <v>365000</v>
      </c>
      <c r="D197" s="266">
        <v>73000</v>
      </c>
      <c r="E197" s="266">
        <v>36500</v>
      </c>
      <c r="F197" s="266">
        <v>401500</v>
      </c>
      <c r="G197" s="266"/>
      <c r="H197" s="260"/>
      <c r="I197" s="260"/>
    </row>
    <row r="198" spans="1:9" ht="12" customHeight="1" x14ac:dyDescent="0.25">
      <c r="A198" s="262" t="s">
        <v>380</v>
      </c>
      <c r="B198" s="263" t="s">
        <v>381</v>
      </c>
      <c r="C198" s="264">
        <v>4029290.62</v>
      </c>
      <c r="D198" s="264">
        <v>906588.84</v>
      </c>
      <c r="E198" s="264">
        <v>170592.18</v>
      </c>
      <c r="F198" s="264">
        <v>4765287.28</v>
      </c>
      <c r="G198" s="264"/>
      <c r="H198" s="263"/>
      <c r="I198" s="263"/>
    </row>
    <row r="199" spans="1:9" ht="12" customHeight="1" x14ac:dyDescent="0.25">
      <c r="A199" s="265" t="s">
        <v>382</v>
      </c>
      <c r="B199" s="260" t="s">
        <v>383</v>
      </c>
      <c r="C199" s="266">
        <v>2096123.95</v>
      </c>
      <c r="D199" s="266">
        <v>540203.01</v>
      </c>
      <c r="E199" s="266">
        <v>137120.26999999999</v>
      </c>
      <c r="F199" s="266">
        <v>2499206.69</v>
      </c>
      <c r="G199" s="266"/>
      <c r="H199" s="260"/>
      <c r="I199" s="260"/>
    </row>
    <row r="200" spans="1:9" ht="12" customHeight="1" x14ac:dyDescent="0.25">
      <c r="A200" s="265" t="s">
        <v>384</v>
      </c>
      <c r="B200" s="260" t="s">
        <v>385</v>
      </c>
      <c r="C200" s="266">
        <v>96450.46</v>
      </c>
      <c r="D200" s="266">
        <v>18111.11</v>
      </c>
      <c r="E200" s="266">
        <v>67.5</v>
      </c>
      <c r="F200" s="266">
        <v>114494.07</v>
      </c>
      <c r="G200" s="266"/>
      <c r="H200" s="260"/>
      <c r="I200" s="260"/>
    </row>
    <row r="201" spans="1:9" ht="12" customHeight="1" x14ac:dyDescent="0.25">
      <c r="A201" s="265" t="s">
        <v>386</v>
      </c>
      <c r="B201" s="260" t="s">
        <v>387</v>
      </c>
      <c r="C201" s="266">
        <v>1660810.01</v>
      </c>
      <c r="D201" s="266">
        <v>297025.49</v>
      </c>
      <c r="E201" s="266">
        <v>4721.2</v>
      </c>
      <c r="F201" s="266">
        <v>1953114.3</v>
      </c>
      <c r="G201" s="266"/>
      <c r="H201" s="260"/>
      <c r="I201" s="260"/>
    </row>
    <row r="202" spans="1:9" ht="12" customHeight="1" x14ac:dyDescent="0.25">
      <c r="A202" s="265" t="s">
        <v>388</v>
      </c>
      <c r="B202" s="260" t="s">
        <v>389</v>
      </c>
      <c r="C202" s="266">
        <v>175906.2</v>
      </c>
      <c r="D202" s="266">
        <v>51249.23</v>
      </c>
      <c r="E202" s="266">
        <v>28683.21</v>
      </c>
      <c r="F202" s="266">
        <v>198472.22</v>
      </c>
      <c r="G202" s="266"/>
      <c r="H202" s="260"/>
      <c r="I202" s="260"/>
    </row>
    <row r="203" spans="1:9" ht="12" customHeight="1" x14ac:dyDescent="0.25">
      <c r="A203" s="262" t="s">
        <v>390</v>
      </c>
      <c r="B203" s="263" t="s">
        <v>391</v>
      </c>
      <c r="C203" s="264">
        <v>4151281.17</v>
      </c>
      <c r="D203" s="264">
        <v>859786.29</v>
      </c>
      <c r="E203" s="264">
        <v>36485.72</v>
      </c>
      <c r="F203" s="264">
        <v>4974581.74</v>
      </c>
      <c r="G203" s="264"/>
      <c r="H203" s="263"/>
      <c r="I203" s="263"/>
    </row>
    <row r="204" spans="1:9" ht="12" customHeight="1" x14ac:dyDescent="0.25">
      <c r="A204" s="265" t="s">
        <v>392</v>
      </c>
      <c r="B204" s="260" t="s">
        <v>393</v>
      </c>
      <c r="C204" s="266">
        <v>2806910.13</v>
      </c>
      <c r="D204" s="266">
        <v>628490.55000000005</v>
      </c>
      <c r="E204" s="266">
        <v>26771.03</v>
      </c>
      <c r="F204" s="266">
        <v>3408629.65</v>
      </c>
      <c r="G204" s="266"/>
      <c r="H204" s="260"/>
      <c r="I204" s="260"/>
    </row>
    <row r="205" spans="1:9" ht="12" customHeight="1" x14ac:dyDescent="0.25">
      <c r="A205" s="265" t="s">
        <v>394</v>
      </c>
      <c r="B205" s="260" t="s">
        <v>395</v>
      </c>
      <c r="C205" s="266">
        <v>1231086.6000000001</v>
      </c>
      <c r="D205" s="266">
        <v>208323.94</v>
      </c>
      <c r="E205" s="266">
        <v>9714.69</v>
      </c>
      <c r="F205" s="266">
        <v>1429695.85</v>
      </c>
      <c r="G205" s="266"/>
      <c r="H205" s="260"/>
      <c r="I205" s="260"/>
    </row>
    <row r="206" spans="1:9" ht="12" customHeight="1" x14ac:dyDescent="0.25">
      <c r="A206" s="265" t="s">
        <v>396</v>
      </c>
      <c r="B206" s="260" t="s">
        <v>397</v>
      </c>
      <c r="C206" s="266">
        <v>113284.44</v>
      </c>
      <c r="D206" s="266">
        <v>22971.8</v>
      </c>
      <c r="E206" s="266">
        <v>0</v>
      </c>
      <c r="F206" s="266">
        <v>136256.24</v>
      </c>
      <c r="G206" s="266"/>
      <c r="H206" s="260"/>
      <c r="I206" s="260"/>
    </row>
    <row r="207" spans="1:9" ht="12" customHeight="1" x14ac:dyDescent="0.25">
      <c r="A207" s="262" t="s">
        <v>398</v>
      </c>
      <c r="B207" s="263" t="s">
        <v>308</v>
      </c>
      <c r="C207" s="264">
        <v>3318107.3</v>
      </c>
      <c r="D207" s="264">
        <v>614016.22</v>
      </c>
      <c r="E207" s="264">
        <v>55012.06</v>
      </c>
      <c r="F207" s="264">
        <v>3877111.46</v>
      </c>
      <c r="G207" s="264"/>
      <c r="H207" s="263"/>
      <c r="I207" s="263"/>
    </row>
    <row r="208" spans="1:9" ht="12" customHeight="1" x14ac:dyDescent="0.25">
      <c r="A208" s="265" t="s">
        <v>399</v>
      </c>
      <c r="B208" s="260" t="s">
        <v>400</v>
      </c>
      <c r="C208" s="266">
        <v>1612845.44</v>
      </c>
      <c r="D208" s="266">
        <v>262305.32</v>
      </c>
      <c r="E208" s="266">
        <v>18947.060000000001</v>
      </c>
      <c r="F208" s="266">
        <v>1856203.7</v>
      </c>
      <c r="G208" s="266"/>
      <c r="H208" s="260"/>
      <c r="I208" s="260"/>
    </row>
    <row r="209" spans="1:9" ht="12" customHeight="1" x14ac:dyDescent="0.25">
      <c r="A209" s="265" t="s">
        <v>401</v>
      </c>
      <c r="B209" s="260" t="s">
        <v>402</v>
      </c>
      <c r="C209" s="266">
        <v>307448.59999999998</v>
      </c>
      <c r="D209" s="266">
        <v>68808.850000000006</v>
      </c>
      <c r="E209" s="266">
        <v>24085.67</v>
      </c>
      <c r="F209" s="266">
        <v>352171.78</v>
      </c>
      <c r="G209" s="266"/>
      <c r="H209" s="260"/>
      <c r="I209" s="260"/>
    </row>
    <row r="210" spans="1:9" ht="12" customHeight="1" x14ac:dyDescent="0.25">
      <c r="A210" s="265" t="s">
        <v>403</v>
      </c>
      <c r="B210" s="260" t="s">
        <v>404</v>
      </c>
      <c r="C210" s="266">
        <v>92825.72</v>
      </c>
      <c r="D210" s="266">
        <v>20770.009999999998</v>
      </c>
      <c r="E210" s="266">
        <v>7274.11</v>
      </c>
      <c r="F210" s="266">
        <v>106321.62</v>
      </c>
      <c r="G210" s="266"/>
      <c r="H210" s="260"/>
      <c r="I210" s="260"/>
    </row>
    <row r="211" spans="1:9" ht="12" customHeight="1" x14ac:dyDescent="0.25">
      <c r="A211" s="265" t="s">
        <v>405</v>
      </c>
      <c r="B211" s="260" t="s">
        <v>406</v>
      </c>
      <c r="C211" s="266">
        <v>970328.81</v>
      </c>
      <c r="D211" s="266">
        <v>194909.36</v>
      </c>
      <c r="E211" s="266">
        <v>3498.58</v>
      </c>
      <c r="F211" s="266">
        <v>1161739.5900000001</v>
      </c>
      <c r="G211" s="266"/>
      <c r="H211" s="260"/>
      <c r="I211" s="260"/>
    </row>
    <row r="212" spans="1:9" ht="12" customHeight="1" x14ac:dyDescent="0.25">
      <c r="A212" s="265" t="s">
        <v>407</v>
      </c>
      <c r="B212" s="260" t="s">
        <v>408</v>
      </c>
      <c r="C212" s="266">
        <v>257031.75</v>
      </c>
      <c r="D212" s="266">
        <v>51636.33</v>
      </c>
      <c r="E212" s="266">
        <v>926.77</v>
      </c>
      <c r="F212" s="266">
        <v>307741.31</v>
      </c>
      <c r="G212" s="266"/>
      <c r="H212" s="260"/>
      <c r="I212" s="260"/>
    </row>
    <row r="213" spans="1:9" ht="12" customHeight="1" x14ac:dyDescent="0.25">
      <c r="A213" s="265" t="s">
        <v>409</v>
      </c>
      <c r="B213" s="260" t="s">
        <v>410</v>
      </c>
      <c r="C213" s="266">
        <v>77626.98</v>
      </c>
      <c r="D213" s="266">
        <v>15586.35</v>
      </c>
      <c r="E213" s="266">
        <v>279.87</v>
      </c>
      <c r="F213" s="266">
        <v>92933.46</v>
      </c>
      <c r="G213" s="266"/>
      <c r="H213" s="260"/>
      <c r="I213" s="260"/>
    </row>
    <row r="214" spans="1:9" ht="12" customHeight="1" x14ac:dyDescent="0.25">
      <c r="A214" s="262" t="s">
        <v>411</v>
      </c>
      <c r="B214" s="263" t="s">
        <v>412</v>
      </c>
      <c r="C214" s="264">
        <v>99484.54</v>
      </c>
      <c r="D214" s="264">
        <v>33731.599999999999</v>
      </c>
      <c r="E214" s="264">
        <v>0</v>
      </c>
      <c r="F214" s="264">
        <v>133216.14000000001</v>
      </c>
      <c r="G214" s="264"/>
      <c r="H214" s="263"/>
      <c r="I214" s="263"/>
    </row>
    <row r="215" spans="1:9" ht="12" customHeight="1" x14ac:dyDescent="0.25">
      <c r="A215" s="265" t="s">
        <v>413</v>
      </c>
      <c r="B215" s="260" t="s">
        <v>414</v>
      </c>
      <c r="C215" s="266">
        <v>73190.759999999995</v>
      </c>
      <c r="D215" s="266">
        <v>15887.13</v>
      </c>
      <c r="E215" s="266">
        <v>0</v>
      </c>
      <c r="F215" s="266">
        <v>89077.89</v>
      </c>
      <c r="G215" s="266"/>
      <c r="H215" s="260"/>
      <c r="I215" s="260"/>
    </row>
    <row r="216" spans="1:9" ht="12" customHeight="1" x14ac:dyDescent="0.25">
      <c r="A216" s="265" t="s">
        <v>415</v>
      </c>
      <c r="B216" s="260" t="s">
        <v>412</v>
      </c>
      <c r="C216" s="266">
        <v>26293.78</v>
      </c>
      <c r="D216" s="266">
        <v>17844.47</v>
      </c>
      <c r="E216" s="266">
        <v>0</v>
      </c>
      <c r="F216" s="266">
        <v>44138.25</v>
      </c>
      <c r="G216" s="266"/>
      <c r="H216" s="260"/>
      <c r="I216" s="260"/>
    </row>
    <row r="217" spans="1:9" ht="12" customHeight="1" x14ac:dyDescent="0.25">
      <c r="A217" s="262" t="s">
        <v>416</v>
      </c>
      <c r="B217" s="263" t="s">
        <v>361</v>
      </c>
      <c r="C217" s="264">
        <v>6690620.5700000003</v>
      </c>
      <c r="D217" s="264">
        <v>1277942.79</v>
      </c>
      <c r="E217" s="264">
        <v>13858.53</v>
      </c>
      <c r="F217" s="264">
        <v>7954704.8300000001</v>
      </c>
      <c r="G217" s="264"/>
      <c r="H217" s="263"/>
      <c r="I217" s="263"/>
    </row>
    <row r="218" spans="1:9" ht="12" customHeight="1" x14ac:dyDescent="0.25">
      <c r="A218" s="262" t="s">
        <v>417</v>
      </c>
      <c r="B218" s="263" t="s">
        <v>418</v>
      </c>
      <c r="C218" s="264">
        <v>692735.35</v>
      </c>
      <c r="D218" s="264">
        <v>102968.1</v>
      </c>
      <c r="E218" s="264">
        <v>0</v>
      </c>
      <c r="F218" s="264">
        <v>795703.45</v>
      </c>
      <c r="G218" s="264"/>
      <c r="H218" s="263"/>
      <c r="I218" s="263"/>
    </row>
    <row r="219" spans="1:9" ht="12" customHeight="1" x14ac:dyDescent="0.25">
      <c r="A219" s="265" t="s">
        <v>419</v>
      </c>
      <c r="B219" s="260" t="s">
        <v>420</v>
      </c>
      <c r="C219" s="266">
        <v>66767.62</v>
      </c>
      <c r="D219" s="266">
        <v>8144.52</v>
      </c>
      <c r="E219" s="266">
        <v>0</v>
      </c>
      <c r="F219" s="266">
        <v>74912.14</v>
      </c>
      <c r="G219" s="266"/>
      <c r="H219" s="260"/>
      <c r="I219" s="260"/>
    </row>
    <row r="220" spans="1:9" ht="12" customHeight="1" x14ac:dyDescent="0.25">
      <c r="A220" s="265" t="s">
        <v>421</v>
      </c>
      <c r="B220" s="260" t="s">
        <v>422</v>
      </c>
      <c r="C220" s="266">
        <v>347508.73</v>
      </c>
      <c r="D220" s="266">
        <v>42191.4</v>
      </c>
      <c r="E220" s="266">
        <v>0</v>
      </c>
      <c r="F220" s="266">
        <v>389700.13</v>
      </c>
      <c r="G220" s="266"/>
      <c r="H220" s="260"/>
      <c r="I220" s="260"/>
    </row>
    <row r="221" spans="1:9" ht="12" customHeight="1" x14ac:dyDescent="0.25">
      <c r="A221" s="265" t="s">
        <v>423</v>
      </c>
      <c r="B221" s="260" t="s">
        <v>424</v>
      </c>
      <c r="C221" s="266">
        <v>173878.88</v>
      </c>
      <c r="D221" s="266">
        <v>30454.35</v>
      </c>
      <c r="E221" s="266">
        <v>0</v>
      </c>
      <c r="F221" s="266">
        <v>204333.23</v>
      </c>
      <c r="G221" s="266"/>
      <c r="H221" s="260"/>
      <c r="I221" s="260"/>
    </row>
    <row r="222" spans="1:9" ht="12" customHeight="1" x14ac:dyDescent="0.25">
      <c r="A222" s="265" t="s">
        <v>425</v>
      </c>
      <c r="B222" s="260" t="s">
        <v>426</v>
      </c>
      <c r="C222" s="266">
        <v>104580.12</v>
      </c>
      <c r="D222" s="266">
        <v>22177.83</v>
      </c>
      <c r="E222" s="266">
        <v>0</v>
      </c>
      <c r="F222" s="266">
        <v>126757.95</v>
      </c>
      <c r="G222" s="266"/>
      <c r="H222" s="260"/>
      <c r="I222" s="260"/>
    </row>
    <row r="223" spans="1:9" ht="12" customHeight="1" x14ac:dyDescent="0.25">
      <c r="A223" s="262" t="s">
        <v>427</v>
      </c>
      <c r="B223" s="263" t="s">
        <v>428</v>
      </c>
      <c r="C223" s="264">
        <v>3637373.95</v>
      </c>
      <c r="D223" s="264">
        <v>649498.53</v>
      </c>
      <c r="E223" s="264">
        <v>0</v>
      </c>
      <c r="F223" s="264">
        <v>4286872.4800000004</v>
      </c>
      <c r="G223" s="264"/>
      <c r="H223" s="263"/>
      <c r="I223" s="263"/>
    </row>
    <row r="224" spans="1:9" ht="12" customHeight="1" x14ac:dyDescent="0.25">
      <c r="A224" s="265" t="s">
        <v>429</v>
      </c>
      <c r="B224" s="260" t="s">
        <v>430</v>
      </c>
      <c r="C224" s="266">
        <v>1122836.07</v>
      </c>
      <c r="D224" s="266">
        <v>229826.09</v>
      </c>
      <c r="E224" s="266">
        <v>0</v>
      </c>
      <c r="F224" s="266">
        <v>1352662.16</v>
      </c>
      <c r="G224" s="266"/>
      <c r="H224" s="260"/>
      <c r="I224" s="260"/>
    </row>
    <row r="225" spans="1:9" ht="12" customHeight="1" x14ac:dyDescent="0.25">
      <c r="A225" s="265" t="s">
        <v>431</v>
      </c>
      <c r="B225" s="260" t="s">
        <v>432</v>
      </c>
      <c r="C225" s="266">
        <v>1001897.32</v>
      </c>
      <c r="D225" s="266">
        <v>198254.52</v>
      </c>
      <c r="E225" s="266">
        <v>0</v>
      </c>
      <c r="F225" s="266">
        <v>1200151.8400000001</v>
      </c>
      <c r="G225" s="266"/>
      <c r="H225" s="260"/>
      <c r="I225" s="260"/>
    </row>
    <row r="226" spans="1:9" ht="12" customHeight="1" x14ac:dyDescent="0.25">
      <c r="A226" s="265" t="s">
        <v>433</v>
      </c>
      <c r="B226" s="260" t="s">
        <v>434</v>
      </c>
      <c r="C226" s="266">
        <v>180816.89</v>
      </c>
      <c r="D226" s="266">
        <v>16983.71</v>
      </c>
      <c r="E226" s="266">
        <v>0</v>
      </c>
      <c r="F226" s="266">
        <v>197800.6</v>
      </c>
      <c r="G226" s="266"/>
      <c r="H226" s="260"/>
      <c r="I226" s="260"/>
    </row>
    <row r="227" spans="1:9" ht="12" customHeight="1" x14ac:dyDescent="0.25">
      <c r="A227" s="265" t="s">
        <v>435</v>
      </c>
      <c r="B227" s="260" t="s">
        <v>436</v>
      </c>
      <c r="C227" s="266">
        <v>467147.57</v>
      </c>
      <c r="D227" s="266">
        <v>100297.58</v>
      </c>
      <c r="E227" s="266">
        <v>0</v>
      </c>
      <c r="F227" s="266">
        <v>567445.15</v>
      </c>
      <c r="G227" s="266"/>
      <c r="H227" s="260"/>
      <c r="I227" s="260"/>
    </row>
    <row r="228" spans="1:9" ht="12" customHeight="1" x14ac:dyDescent="0.25">
      <c r="A228" s="265" t="s">
        <v>437</v>
      </c>
      <c r="B228" s="260" t="s">
        <v>438</v>
      </c>
      <c r="C228" s="266">
        <v>188252.92</v>
      </c>
      <c r="D228" s="266">
        <v>27003.24</v>
      </c>
      <c r="E228" s="266">
        <v>0</v>
      </c>
      <c r="F228" s="266">
        <v>215256.16</v>
      </c>
      <c r="G228" s="266"/>
      <c r="H228" s="260"/>
      <c r="I228" s="260"/>
    </row>
    <row r="229" spans="1:9" ht="12" customHeight="1" x14ac:dyDescent="0.25">
      <c r="A229" s="265" t="s">
        <v>439</v>
      </c>
      <c r="B229" s="260" t="s">
        <v>440</v>
      </c>
      <c r="C229" s="266">
        <v>42974.91</v>
      </c>
      <c r="D229" s="266">
        <v>8755.89</v>
      </c>
      <c r="E229" s="266">
        <v>0</v>
      </c>
      <c r="F229" s="266">
        <v>51730.8</v>
      </c>
      <c r="G229" s="266"/>
      <c r="H229" s="260"/>
      <c r="I229" s="260"/>
    </row>
    <row r="230" spans="1:9" ht="12" customHeight="1" x14ac:dyDescent="0.25">
      <c r="A230" s="265" t="s">
        <v>441</v>
      </c>
      <c r="B230" s="260" t="s">
        <v>166</v>
      </c>
      <c r="C230" s="266">
        <v>633448.27</v>
      </c>
      <c r="D230" s="266">
        <v>68377.5</v>
      </c>
      <c r="E230" s="266">
        <v>0</v>
      </c>
      <c r="F230" s="266">
        <v>701825.77</v>
      </c>
      <c r="G230" s="266"/>
      <c r="H230" s="260"/>
      <c r="I230" s="260"/>
    </row>
    <row r="231" spans="1:9" ht="12" customHeight="1" x14ac:dyDescent="0.25">
      <c r="A231" s="262" t="s">
        <v>442</v>
      </c>
      <c r="B231" s="263" t="s">
        <v>443</v>
      </c>
      <c r="C231" s="264">
        <v>272561.61</v>
      </c>
      <c r="D231" s="264">
        <v>40489.120000000003</v>
      </c>
      <c r="E231" s="264">
        <v>0</v>
      </c>
      <c r="F231" s="264">
        <v>313050.73</v>
      </c>
      <c r="G231" s="264"/>
      <c r="H231" s="263"/>
      <c r="I231" s="263"/>
    </row>
    <row r="232" spans="1:9" ht="12" customHeight="1" x14ac:dyDescent="0.25">
      <c r="A232" s="265" t="s">
        <v>444</v>
      </c>
      <c r="B232" s="260" t="s">
        <v>445</v>
      </c>
      <c r="C232" s="266">
        <v>172295.31</v>
      </c>
      <c r="D232" s="266">
        <v>17164.03</v>
      </c>
      <c r="E232" s="266">
        <v>0</v>
      </c>
      <c r="F232" s="266">
        <v>189459.34</v>
      </c>
      <c r="G232" s="266"/>
      <c r="H232" s="260"/>
      <c r="I232" s="260"/>
    </row>
    <row r="233" spans="1:9" ht="12" customHeight="1" x14ac:dyDescent="0.25">
      <c r="A233" s="265" t="s">
        <v>446</v>
      </c>
      <c r="B233" s="260" t="s">
        <v>447</v>
      </c>
      <c r="C233" s="266">
        <v>100392.81</v>
      </c>
      <c r="D233" s="266">
        <v>23325.09</v>
      </c>
      <c r="E233" s="266">
        <v>0</v>
      </c>
      <c r="F233" s="266">
        <v>123717.9</v>
      </c>
      <c r="G233" s="266"/>
      <c r="H233" s="260"/>
      <c r="I233" s="260"/>
    </row>
    <row r="234" spans="1:9" ht="12" customHeight="1" x14ac:dyDescent="0.25">
      <c r="A234" s="265" t="s">
        <v>448</v>
      </c>
      <c r="B234" s="260" t="s">
        <v>449</v>
      </c>
      <c r="C234" s="266">
        <v>-126.51</v>
      </c>
      <c r="D234" s="266">
        <v>0</v>
      </c>
      <c r="E234" s="266">
        <v>0</v>
      </c>
      <c r="F234" s="266">
        <v>-126.51</v>
      </c>
      <c r="G234" s="266"/>
      <c r="H234" s="260"/>
      <c r="I234" s="260"/>
    </row>
    <row r="235" spans="1:9" ht="12" customHeight="1" x14ac:dyDescent="0.25">
      <c r="A235" s="262" t="s">
        <v>450</v>
      </c>
      <c r="B235" s="263" t="s">
        <v>451</v>
      </c>
      <c r="C235" s="264">
        <v>1370554.07</v>
      </c>
      <c r="D235" s="264">
        <v>262949.19</v>
      </c>
      <c r="E235" s="264">
        <v>0</v>
      </c>
      <c r="F235" s="264">
        <v>1633503.26</v>
      </c>
      <c r="G235" s="264"/>
      <c r="H235" s="263"/>
      <c r="I235" s="263"/>
    </row>
    <row r="236" spans="1:9" ht="12" customHeight="1" x14ac:dyDescent="0.25">
      <c r="A236" s="265" t="s">
        <v>452</v>
      </c>
      <c r="B236" s="260" t="s">
        <v>453</v>
      </c>
      <c r="C236" s="266">
        <v>824407.87</v>
      </c>
      <c r="D236" s="266">
        <v>137483.84</v>
      </c>
      <c r="E236" s="266">
        <v>0</v>
      </c>
      <c r="F236" s="266">
        <v>961891.71</v>
      </c>
      <c r="G236" s="266"/>
      <c r="H236" s="260"/>
      <c r="I236" s="260"/>
    </row>
    <row r="237" spans="1:9" ht="12" customHeight="1" x14ac:dyDescent="0.25">
      <c r="A237" s="265" t="s">
        <v>454</v>
      </c>
      <c r="B237" s="260" t="s">
        <v>455</v>
      </c>
      <c r="C237" s="266">
        <v>88410.52</v>
      </c>
      <c r="D237" s="266">
        <v>19293.13</v>
      </c>
      <c r="E237" s="266">
        <v>0</v>
      </c>
      <c r="F237" s="266">
        <v>107703.65</v>
      </c>
      <c r="G237" s="266"/>
      <c r="H237" s="260"/>
      <c r="I237" s="260"/>
    </row>
    <row r="238" spans="1:9" ht="12" customHeight="1" x14ac:dyDescent="0.25">
      <c r="A238" s="265" t="s">
        <v>456</v>
      </c>
      <c r="B238" s="260" t="s">
        <v>457</v>
      </c>
      <c r="C238" s="266">
        <v>211817.58</v>
      </c>
      <c r="D238" s="266">
        <v>35271.040000000001</v>
      </c>
      <c r="E238" s="266">
        <v>0</v>
      </c>
      <c r="F238" s="266">
        <v>247088.62</v>
      </c>
      <c r="G238" s="266"/>
      <c r="H238" s="260"/>
      <c r="I238" s="260"/>
    </row>
    <row r="239" spans="1:9" ht="12" customHeight="1" x14ac:dyDescent="0.25">
      <c r="A239" s="265" t="s">
        <v>458</v>
      </c>
      <c r="B239" s="260" t="s">
        <v>459</v>
      </c>
      <c r="C239" s="266">
        <v>-12081.63</v>
      </c>
      <c r="D239" s="266">
        <v>0</v>
      </c>
      <c r="E239" s="266">
        <v>0</v>
      </c>
      <c r="F239" s="266">
        <v>-12081.63</v>
      </c>
      <c r="G239" s="266"/>
      <c r="H239" s="260"/>
      <c r="I239" s="260"/>
    </row>
    <row r="240" spans="1:9" ht="12" customHeight="1" x14ac:dyDescent="0.25">
      <c r="A240" s="265" t="s">
        <v>460</v>
      </c>
      <c r="B240" s="260" t="s">
        <v>461</v>
      </c>
      <c r="C240" s="266">
        <v>252480.57</v>
      </c>
      <c r="D240" s="266">
        <v>70421.179999999993</v>
      </c>
      <c r="E240" s="266">
        <v>0</v>
      </c>
      <c r="F240" s="266">
        <v>322901.75</v>
      </c>
      <c r="G240" s="266"/>
      <c r="H240" s="260"/>
      <c r="I240" s="260"/>
    </row>
    <row r="241" spans="1:9" ht="12" customHeight="1" x14ac:dyDescent="0.25">
      <c r="A241" s="265" t="s">
        <v>1001</v>
      </c>
      <c r="B241" s="260" t="s">
        <v>1002</v>
      </c>
      <c r="C241" s="266">
        <v>0</v>
      </c>
      <c r="D241" s="266">
        <v>480</v>
      </c>
      <c r="E241" s="266">
        <v>0</v>
      </c>
      <c r="F241" s="266">
        <v>480</v>
      </c>
      <c r="G241" s="266"/>
      <c r="H241" s="260"/>
      <c r="I241" s="260"/>
    </row>
    <row r="242" spans="1:9" ht="12" customHeight="1" x14ac:dyDescent="0.25">
      <c r="A242" s="265" t="s">
        <v>954</v>
      </c>
      <c r="B242" s="260" t="s">
        <v>955</v>
      </c>
      <c r="C242" s="266">
        <v>5519.16</v>
      </c>
      <c r="D242" s="266">
        <v>0</v>
      </c>
      <c r="E242" s="266">
        <v>0</v>
      </c>
      <c r="F242" s="266">
        <v>5519.16</v>
      </c>
      <c r="G242" s="266"/>
      <c r="H242" s="260"/>
      <c r="I242" s="260"/>
    </row>
    <row r="243" spans="1:9" ht="12" customHeight="1" x14ac:dyDescent="0.25">
      <c r="A243" s="262" t="s">
        <v>462</v>
      </c>
      <c r="B243" s="263" t="s">
        <v>463</v>
      </c>
      <c r="C243" s="264">
        <v>189718.36</v>
      </c>
      <c r="D243" s="264">
        <v>66050.5</v>
      </c>
      <c r="E243" s="264">
        <v>0</v>
      </c>
      <c r="F243" s="264">
        <v>255768.86</v>
      </c>
      <c r="G243" s="264"/>
      <c r="H243" s="263"/>
      <c r="I243" s="263"/>
    </row>
    <row r="244" spans="1:9" ht="12" customHeight="1" x14ac:dyDescent="0.25">
      <c r="A244" s="265" t="s">
        <v>464</v>
      </c>
      <c r="B244" s="260" t="s">
        <v>465</v>
      </c>
      <c r="C244" s="266">
        <v>51419.1</v>
      </c>
      <c r="D244" s="266">
        <v>5432.9</v>
      </c>
      <c r="E244" s="266">
        <v>0</v>
      </c>
      <c r="F244" s="266">
        <v>56852</v>
      </c>
      <c r="G244" s="266"/>
      <c r="H244" s="260"/>
      <c r="I244" s="260"/>
    </row>
    <row r="245" spans="1:9" ht="12" customHeight="1" x14ac:dyDescent="0.25">
      <c r="A245" s="265" t="s">
        <v>466</v>
      </c>
      <c r="B245" s="260" t="s">
        <v>467</v>
      </c>
      <c r="C245" s="266">
        <v>134302.35999999999</v>
      </c>
      <c r="D245" s="266">
        <v>58470.09</v>
      </c>
      <c r="E245" s="266">
        <v>0</v>
      </c>
      <c r="F245" s="266">
        <v>192772.45</v>
      </c>
      <c r="G245" s="266"/>
      <c r="H245" s="260"/>
      <c r="I245" s="260"/>
    </row>
    <row r="246" spans="1:9" ht="12" customHeight="1" x14ac:dyDescent="0.25">
      <c r="A246" s="265" t="s">
        <v>468</v>
      </c>
      <c r="B246" s="260" t="s">
        <v>469</v>
      </c>
      <c r="C246" s="266">
        <v>3996.9</v>
      </c>
      <c r="D246" s="266">
        <v>2147.5100000000002</v>
      </c>
      <c r="E246" s="266">
        <v>0</v>
      </c>
      <c r="F246" s="266">
        <v>6144.41</v>
      </c>
      <c r="G246" s="266"/>
      <c r="H246" s="260"/>
      <c r="I246" s="260"/>
    </row>
    <row r="247" spans="1:9" ht="12" customHeight="1" x14ac:dyDescent="0.25">
      <c r="A247" s="262" t="s">
        <v>470</v>
      </c>
      <c r="B247" s="263" t="s">
        <v>471</v>
      </c>
      <c r="C247" s="264">
        <v>27830.2</v>
      </c>
      <c r="D247" s="264">
        <v>5001</v>
      </c>
      <c r="E247" s="264">
        <v>0</v>
      </c>
      <c r="F247" s="264">
        <v>32831.199999999997</v>
      </c>
      <c r="G247" s="264"/>
      <c r="H247" s="263"/>
      <c r="I247" s="263"/>
    </row>
    <row r="248" spans="1:9" ht="12" customHeight="1" x14ac:dyDescent="0.25">
      <c r="A248" s="265" t="s">
        <v>633</v>
      </c>
      <c r="B248" s="260" t="s">
        <v>634</v>
      </c>
      <c r="C248" s="266">
        <v>10099.200000000001</v>
      </c>
      <c r="D248" s="266">
        <v>1080</v>
      </c>
      <c r="E248" s="266">
        <v>0</v>
      </c>
      <c r="F248" s="266">
        <v>11179.2</v>
      </c>
      <c r="G248" s="266"/>
      <c r="H248" s="260"/>
      <c r="I248" s="260"/>
    </row>
    <row r="249" spans="1:9" ht="12" customHeight="1" x14ac:dyDescent="0.25">
      <c r="A249" s="265" t="s">
        <v>472</v>
      </c>
      <c r="B249" s="260" t="s">
        <v>473</v>
      </c>
      <c r="C249" s="266">
        <v>1302</v>
      </c>
      <c r="D249" s="266">
        <v>0</v>
      </c>
      <c r="E249" s="266">
        <v>0</v>
      </c>
      <c r="F249" s="266">
        <v>1302</v>
      </c>
      <c r="G249" s="266"/>
      <c r="H249" s="260"/>
      <c r="I249" s="260"/>
    </row>
    <row r="250" spans="1:9" ht="12" customHeight="1" x14ac:dyDescent="0.25">
      <c r="A250" s="265" t="s">
        <v>474</v>
      </c>
      <c r="B250" s="260" t="s">
        <v>475</v>
      </c>
      <c r="C250" s="266">
        <v>16429</v>
      </c>
      <c r="D250" s="266">
        <v>3921</v>
      </c>
      <c r="E250" s="266">
        <v>0</v>
      </c>
      <c r="F250" s="266">
        <v>20350</v>
      </c>
      <c r="G250" s="266"/>
      <c r="H250" s="260"/>
      <c r="I250" s="260"/>
    </row>
    <row r="251" spans="1:9" ht="12" customHeight="1" x14ac:dyDescent="0.25">
      <c r="A251" s="262" t="s">
        <v>476</v>
      </c>
      <c r="B251" s="263" t="s">
        <v>477</v>
      </c>
      <c r="C251" s="264">
        <v>499847.03</v>
      </c>
      <c r="D251" s="264">
        <v>150986.35</v>
      </c>
      <c r="E251" s="264">
        <v>13858.53</v>
      </c>
      <c r="F251" s="264">
        <v>636974.85</v>
      </c>
      <c r="G251" s="264"/>
      <c r="H251" s="263"/>
      <c r="I251" s="263"/>
    </row>
    <row r="252" spans="1:9" ht="12" customHeight="1" x14ac:dyDescent="0.25">
      <c r="A252" s="265" t="s">
        <v>478</v>
      </c>
      <c r="B252" s="260" t="s">
        <v>479</v>
      </c>
      <c r="C252" s="266">
        <v>580.98</v>
      </c>
      <c r="D252" s="266">
        <v>39.28</v>
      </c>
      <c r="E252" s="266">
        <v>0</v>
      </c>
      <c r="F252" s="266">
        <v>620.26</v>
      </c>
      <c r="G252" s="266"/>
      <c r="H252" s="260"/>
      <c r="I252" s="260"/>
    </row>
    <row r="253" spans="1:9" ht="12" customHeight="1" x14ac:dyDescent="0.25">
      <c r="A253" s="265" t="s">
        <v>480</v>
      </c>
      <c r="B253" s="260" t="s">
        <v>481</v>
      </c>
      <c r="C253" s="266">
        <v>16130.84</v>
      </c>
      <c r="D253" s="266">
        <v>36775.839999999997</v>
      </c>
      <c r="E253" s="266">
        <v>0</v>
      </c>
      <c r="F253" s="266">
        <v>52906.68</v>
      </c>
      <c r="G253" s="266"/>
      <c r="H253" s="260"/>
      <c r="I253" s="260"/>
    </row>
    <row r="254" spans="1:9" ht="12" customHeight="1" x14ac:dyDescent="0.25">
      <c r="A254" s="265" t="s">
        <v>942</v>
      </c>
      <c r="B254" s="260" t="s">
        <v>528</v>
      </c>
      <c r="C254" s="266">
        <v>552.30999999999995</v>
      </c>
      <c r="D254" s="266">
        <v>0</v>
      </c>
      <c r="E254" s="266">
        <v>0</v>
      </c>
      <c r="F254" s="266">
        <v>552.30999999999995</v>
      </c>
      <c r="G254" s="266"/>
      <c r="H254" s="260"/>
      <c r="I254" s="260"/>
    </row>
    <row r="255" spans="1:9" ht="12" customHeight="1" x14ac:dyDescent="0.25">
      <c r="A255" s="265" t="s">
        <v>482</v>
      </c>
      <c r="B255" s="260" t="s">
        <v>483</v>
      </c>
      <c r="C255" s="266">
        <v>114593.11</v>
      </c>
      <c r="D255" s="266">
        <v>42117.35</v>
      </c>
      <c r="E255" s="266">
        <v>0</v>
      </c>
      <c r="F255" s="266">
        <v>156710.46</v>
      </c>
      <c r="G255" s="266"/>
      <c r="H255" s="260"/>
      <c r="I255" s="260"/>
    </row>
    <row r="256" spans="1:9" ht="12" customHeight="1" x14ac:dyDescent="0.25">
      <c r="A256" s="265" t="s">
        <v>484</v>
      </c>
      <c r="B256" s="260" t="s">
        <v>485</v>
      </c>
      <c r="C256" s="266">
        <v>123640.98</v>
      </c>
      <c r="D256" s="266">
        <v>20981.32</v>
      </c>
      <c r="E256" s="266">
        <v>0</v>
      </c>
      <c r="F256" s="266">
        <v>144622.29999999999</v>
      </c>
      <c r="G256" s="266"/>
      <c r="H256" s="260"/>
      <c r="I256" s="260"/>
    </row>
    <row r="257" spans="1:9" ht="12" customHeight="1" x14ac:dyDescent="0.25">
      <c r="A257" s="265" t="s">
        <v>486</v>
      </c>
      <c r="B257" s="260" t="s">
        <v>487</v>
      </c>
      <c r="C257" s="266">
        <v>560.79999999999995</v>
      </c>
      <c r="D257" s="266">
        <v>173.51</v>
      </c>
      <c r="E257" s="266">
        <v>0</v>
      </c>
      <c r="F257" s="266">
        <v>734.31</v>
      </c>
      <c r="G257" s="266"/>
      <c r="H257" s="260"/>
      <c r="I257" s="260"/>
    </row>
    <row r="258" spans="1:9" ht="12" customHeight="1" x14ac:dyDescent="0.25">
      <c r="A258" s="265" t="s">
        <v>488</v>
      </c>
      <c r="B258" s="260" t="s">
        <v>489</v>
      </c>
      <c r="C258" s="266">
        <v>89487.66</v>
      </c>
      <c r="D258" s="266">
        <v>944.87</v>
      </c>
      <c r="E258" s="266">
        <v>0</v>
      </c>
      <c r="F258" s="266">
        <v>90432.53</v>
      </c>
      <c r="G258" s="266"/>
      <c r="H258" s="260"/>
      <c r="I258" s="260"/>
    </row>
    <row r="259" spans="1:9" ht="12" customHeight="1" x14ac:dyDescent="0.25">
      <c r="A259" s="265" t="s">
        <v>490</v>
      </c>
      <c r="B259" s="260" t="s">
        <v>491</v>
      </c>
      <c r="C259" s="266">
        <v>19762.3</v>
      </c>
      <c r="D259" s="266">
        <v>4290.18</v>
      </c>
      <c r="E259" s="266">
        <v>13858.53</v>
      </c>
      <c r="F259" s="266">
        <v>10193.950000000001</v>
      </c>
      <c r="G259" s="266"/>
      <c r="H259" s="260"/>
      <c r="I259" s="260"/>
    </row>
    <row r="260" spans="1:9" ht="12" customHeight="1" x14ac:dyDescent="0.25">
      <c r="A260" s="265" t="s">
        <v>492</v>
      </c>
      <c r="B260" s="260" t="s">
        <v>493</v>
      </c>
      <c r="C260" s="266">
        <v>125428</v>
      </c>
      <c r="D260" s="266">
        <v>45664</v>
      </c>
      <c r="E260" s="266">
        <v>0</v>
      </c>
      <c r="F260" s="266">
        <v>171092</v>
      </c>
      <c r="G260" s="266"/>
      <c r="H260" s="260"/>
      <c r="I260" s="260"/>
    </row>
    <row r="261" spans="1:9" ht="12" customHeight="1" x14ac:dyDescent="0.25">
      <c r="A261" s="265" t="s">
        <v>494</v>
      </c>
      <c r="B261" s="260" t="s">
        <v>495</v>
      </c>
      <c r="C261" s="266">
        <v>1028.23</v>
      </c>
      <c r="D261" s="266">
        <v>0</v>
      </c>
      <c r="E261" s="266">
        <v>0</v>
      </c>
      <c r="F261" s="266">
        <v>1028.23</v>
      </c>
      <c r="G261" s="266"/>
      <c r="H261" s="260"/>
      <c r="I261" s="260"/>
    </row>
    <row r="262" spans="1:9" ht="12" customHeight="1" x14ac:dyDescent="0.25">
      <c r="A262" s="265" t="s">
        <v>496</v>
      </c>
      <c r="B262" s="260" t="s">
        <v>497</v>
      </c>
      <c r="C262" s="266">
        <v>8081.82</v>
      </c>
      <c r="D262" s="266">
        <v>0</v>
      </c>
      <c r="E262" s="266">
        <v>0</v>
      </c>
      <c r="F262" s="266">
        <v>8081.82</v>
      </c>
      <c r="G262" s="266"/>
      <c r="H262" s="260"/>
      <c r="I262" s="260"/>
    </row>
    <row r="263" spans="1:9" ht="12" customHeight="1" x14ac:dyDescent="0.25">
      <c r="A263" s="262" t="s">
        <v>498</v>
      </c>
      <c r="B263" s="263" t="s">
        <v>499</v>
      </c>
      <c r="C263" s="264">
        <v>4011504.15</v>
      </c>
      <c r="D263" s="264">
        <v>858958.67</v>
      </c>
      <c r="E263" s="264">
        <v>0</v>
      </c>
      <c r="F263" s="264">
        <v>4870462.82</v>
      </c>
      <c r="G263" s="264"/>
      <c r="H263" s="263"/>
      <c r="I263" s="263"/>
    </row>
    <row r="264" spans="1:9" ht="12" customHeight="1" x14ac:dyDescent="0.25">
      <c r="A264" s="262" t="s">
        <v>500</v>
      </c>
      <c r="B264" s="263" t="s">
        <v>501</v>
      </c>
      <c r="C264" s="264">
        <v>2338111.4700000002</v>
      </c>
      <c r="D264" s="264">
        <v>417738.05</v>
      </c>
      <c r="E264" s="264">
        <v>0</v>
      </c>
      <c r="F264" s="264">
        <v>2755849.52</v>
      </c>
      <c r="G264" s="264"/>
      <c r="H264" s="263"/>
      <c r="I264" s="263"/>
    </row>
    <row r="265" spans="1:9" ht="12" customHeight="1" x14ac:dyDescent="0.25">
      <c r="A265" s="265" t="s">
        <v>502</v>
      </c>
      <c r="B265" s="260" t="s">
        <v>503</v>
      </c>
      <c r="C265" s="266">
        <v>344780</v>
      </c>
      <c r="D265" s="266">
        <v>45730</v>
      </c>
      <c r="E265" s="266">
        <v>0</v>
      </c>
      <c r="F265" s="266">
        <v>390510</v>
      </c>
      <c r="G265" s="266"/>
      <c r="H265" s="260"/>
      <c r="I265" s="260"/>
    </row>
    <row r="266" spans="1:9" ht="12" customHeight="1" x14ac:dyDescent="0.25">
      <c r="A266" s="265" t="s">
        <v>504</v>
      </c>
      <c r="B266" s="260" t="s">
        <v>505</v>
      </c>
      <c r="C266" s="266">
        <v>996828.45</v>
      </c>
      <c r="D266" s="266">
        <v>78338</v>
      </c>
      <c r="E266" s="266">
        <v>0</v>
      </c>
      <c r="F266" s="266">
        <v>1075166.45</v>
      </c>
      <c r="G266" s="266"/>
      <c r="H266" s="260"/>
      <c r="I266" s="260"/>
    </row>
    <row r="267" spans="1:9" ht="12" customHeight="1" x14ac:dyDescent="0.25">
      <c r="A267" s="265" t="s">
        <v>506</v>
      </c>
      <c r="B267" s="260" t="s">
        <v>507</v>
      </c>
      <c r="C267" s="266">
        <v>612713.87</v>
      </c>
      <c r="D267" s="266">
        <v>165799.47</v>
      </c>
      <c r="E267" s="266">
        <v>0</v>
      </c>
      <c r="F267" s="266">
        <v>778513.34</v>
      </c>
      <c r="G267" s="266"/>
      <c r="H267" s="260"/>
      <c r="I267" s="260"/>
    </row>
    <row r="268" spans="1:9" ht="12" customHeight="1" x14ac:dyDescent="0.25">
      <c r="A268" s="265" t="s">
        <v>508</v>
      </c>
      <c r="B268" s="260" t="s">
        <v>509</v>
      </c>
      <c r="C268" s="266">
        <v>11840.57</v>
      </c>
      <c r="D268" s="266">
        <v>2354</v>
      </c>
      <c r="E268" s="266">
        <v>0</v>
      </c>
      <c r="F268" s="266">
        <v>14194.57</v>
      </c>
      <c r="G268" s="266"/>
      <c r="H268" s="260"/>
      <c r="I268" s="260"/>
    </row>
    <row r="269" spans="1:9" ht="12" customHeight="1" x14ac:dyDescent="0.25">
      <c r="A269" s="265" t="s">
        <v>510</v>
      </c>
      <c r="B269" s="260" t="s">
        <v>511</v>
      </c>
      <c r="C269" s="266">
        <v>24500</v>
      </c>
      <c r="D269" s="266">
        <v>1500</v>
      </c>
      <c r="E269" s="266">
        <v>0</v>
      </c>
      <c r="F269" s="266">
        <v>26000</v>
      </c>
      <c r="G269" s="266"/>
      <c r="H269" s="260"/>
      <c r="I269" s="260"/>
    </row>
    <row r="270" spans="1:9" ht="12" customHeight="1" x14ac:dyDescent="0.25">
      <c r="A270" s="265" t="s">
        <v>512</v>
      </c>
      <c r="B270" s="260" t="s">
        <v>513</v>
      </c>
      <c r="C270" s="266">
        <v>6177.76</v>
      </c>
      <c r="D270" s="266">
        <v>0</v>
      </c>
      <c r="E270" s="266">
        <v>0</v>
      </c>
      <c r="F270" s="266">
        <v>6177.76</v>
      </c>
      <c r="G270" s="266"/>
      <c r="H270" s="260"/>
      <c r="I270" s="260"/>
    </row>
    <row r="271" spans="1:9" ht="12" customHeight="1" x14ac:dyDescent="0.25">
      <c r="A271" s="265" t="s">
        <v>514</v>
      </c>
      <c r="B271" s="260" t="s">
        <v>515</v>
      </c>
      <c r="C271" s="266">
        <v>209900</v>
      </c>
      <c r="D271" s="266">
        <v>81000</v>
      </c>
      <c r="E271" s="266">
        <v>0</v>
      </c>
      <c r="F271" s="266">
        <v>290900</v>
      </c>
      <c r="G271" s="266"/>
      <c r="H271" s="260"/>
      <c r="I271" s="260"/>
    </row>
    <row r="272" spans="1:9" ht="12" customHeight="1" x14ac:dyDescent="0.25">
      <c r="A272" s="265" t="s">
        <v>516</v>
      </c>
      <c r="B272" s="260" t="s">
        <v>517</v>
      </c>
      <c r="C272" s="266">
        <v>131370.82</v>
      </c>
      <c r="D272" s="266">
        <v>43016.58</v>
      </c>
      <c r="E272" s="266">
        <v>0</v>
      </c>
      <c r="F272" s="266">
        <v>174387.4</v>
      </c>
      <c r="G272" s="266"/>
      <c r="H272" s="260"/>
      <c r="I272" s="260"/>
    </row>
    <row r="273" spans="1:9" ht="12" customHeight="1" x14ac:dyDescent="0.25">
      <c r="A273" s="262" t="s">
        <v>518</v>
      </c>
      <c r="B273" s="263" t="s">
        <v>519</v>
      </c>
      <c r="C273" s="264">
        <v>518064.95</v>
      </c>
      <c r="D273" s="264">
        <v>38994.25</v>
      </c>
      <c r="E273" s="264">
        <v>0</v>
      </c>
      <c r="F273" s="264">
        <v>557059.19999999995</v>
      </c>
      <c r="G273" s="264"/>
      <c r="H273" s="263"/>
      <c r="I273" s="263"/>
    </row>
    <row r="274" spans="1:9" ht="12" customHeight="1" x14ac:dyDescent="0.25">
      <c r="A274" s="265" t="s">
        <v>520</v>
      </c>
      <c r="B274" s="260" t="s">
        <v>483</v>
      </c>
      <c r="C274" s="266">
        <v>512037.95</v>
      </c>
      <c r="D274" s="266">
        <v>30649.25</v>
      </c>
      <c r="E274" s="266">
        <v>0</v>
      </c>
      <c r="F274" s="266">
        <v>542687.19999999995</v>
      </c>
      <c r="G274" s="266"/>
      <c r="H274" s="260"/>
      <c r="I274" s="260"/>
    </row>
    <row r="275" spans="1:9" ht="12" customHeight="1" x14ac:dyDescent="0.25">
      <c r="A275" s="265" t="s">
        <v>635</v>
      </c>
      <c r="B275" s="260" t="s">
        <v>636</v>
      </c>
      <c r="C275" s="266">
        <v>1400</v>
      </c>
      <c r="D275" s="266">
        <v>0</v>
      </c>
      <c r="E275" s="266">
        <v>0</v>
      </c>
      <c r="F275" s="266">
        <v>1400</v>
      </c>
      <c r="G275" s="266"/>
      <c r="H275" s="260"/>
      <c r="I275" s="260"/>
    </row>
    <row r="276" spans="1:9" ht="12" customHeight="1" x14ac:dyDescent="0.25">
      <c r="A276" s="265" t="s">
        <v>521</v>
      </c>
      <c r="B276" s="260" t="s">
        <v>522</v>
      </c>
      <c r="C276" s="266">
        <v>4627</v>
      </c>
      <c r="D276" s="266">
        <v>8345</v>
      </c>
      <c r="E276" s="266">
        <v>0</v>
      </c>
      <c r="F276" s="266">
        <v>12972</v>
      </c>
      <c r="G276" s="266"/>
      <c r="H276" s="260"/>
      <c r="I276" s="260"/>
    </row>
    <row r="277" spans="1:9" ht="12" customHeight="1" x14ac:dyDescent="0.25">
      <c r="A277" s="262" t="s">
        <v>523</v>
      </c>
      <c r="B277" s="263" t="s">
        <v>524</v>
      </c>
      <c r="C277" s="264">
        <v>999679.69</v>
      </c>
      <c r="D277" s="264">
        <v>363719.54</v>
      </c>
      <c r="E277" s="264">
        <v>0</v>
      </c>
      <c r="F277" s="264">
        <v>1363399.23</v>
      </c>
      <c r="G277" s="264"/>
      <c r="H277" s="263"/>
      <c r="I277" s="263"/>
    </row>
    <row r="278" spans="1:9" ht="12" customHeight="1" x14ac:dyDescent="0.25">
      <c r="A278" s="265" t="s">
        <v>525</v>
      </c>
      <c r="B278" s="260" t="s">
        <v>526</v>
      </c>
      <c r="C278" s="266">
        <v>86164.34</v>
      </c>
      <c r="D278" s="266">
        <v>28973.84</v>
      </c>
      <c r="E278" s="266">
        <v>0</v>
      </c>
      <c r="F278" s="266">
        <v>115138.18</v>
      </c>
      <c r="G278" s="266"/>
      <c r="H278" s="260"/>
      <c r="I278" s="260"/>
    </row>
    <row r="279" spans="1:9" ht="12" customHeight="1" x14ac:dyDescent="0.25">
      <c r="A279" s="265" t="s">
        <v>527</v>
      </c>
      <c r="B279" s="260" t="s">
        <v>528</v>
      </c>
      <c r="C279" s="266">
        <v>741392.83</v>
      </c>
      <c r="D279" s="266">
        <v>264110.03000000003</v>
      </c>
      <c r="E279" s="266">
        <v>0</v>
      </c>
      <c r="F279" s="266">
        <v>1005502.86</v>
      </c>
      <c r="G279" s="266"/>
      <c r="H279" s="260"/>
      <c r="I279" s="260"/>
    </row>
    <row r="280" spans="1:9" ht="12" customHeight="1" x14ac:dyDescent="0.25">
      <c r="A280" s="265" t="s">
        <v>529</v>
      </c>
      <c r="B280" s="260" t="s">
        <v>530</v>
      </c>
      <c r="C280" s="266">
        <v>19308.7</v>
      </c>
      <c r="D280" s="266">
        <v>7773.8</v>
      </c>
      <c r="E280" s="266">
        <v>0</v>
      </c>
      <c r="F280" s="266">
        <v>27082.5</v>
      </c>
      <c r="G280" s="266"/>
      <c r="H280" s="260"/>
      <c r="I280" s="260"/>
    </row>
    <row r="281" spans="1:9" ht="12" customHeight="1" x14ac:dyDescent="0.25">
      <c r="A281" s="265" t="s">
        <v>531</v>
      </c>
      <c r="B281" s="260" t="s">
        <v>532</v>
      </c>
      <c r="C281" s="266">
        <v>15978.22</v>
      </c>
      <c r="D281" s="266">
        <v>29910.99</v>
      </c>
      <c r="E281" s="266">
        <v>0</v>
      </c>
      <c r="F281" s="266">
        <v>45889.21</v>
      </c>
      <c r="G281" s="266"/>
      <c r="H281" s="260"/>
      <c r="I281" s="260"/>
    </row>
    <row r="282" spans="1:9" ht="12" customHeight="1" x14ac:dyDescent="0.25">
      <c r="A282" s="265" t="s">
        <v>533</v>
      </c>
      <c r="B282" s="260" t="s">
        <v>534</v>
      </c>
      <c r="C282" s="266">
        <v>39091.47</v>
      </c>
      <c r="D282" s="266">
        <v>11209.82</v>
      </c>
      <c r="E282" s="266">
        <v>0</v>
      </c>
      <c r="F282" s="266">
        <v>50301.29</v>
      </c>
      <c r="G282" s="266"/>
      <c r="H282" s="260"/>
      <c r="I282" s="260"/>
    </row>
    <row r="283" spans="1:9" ht="12" customHeight="1" x14ac:dyDescent="0.25">
      <c r="A283" s="265" t="s">
        <v>535</v>
      </c>
      <c r="B283" s="260" t="s">
        <v>536</v>
      </c>
      <c r="C283" s="266">
        <v>97744.13</v>
      </c>
      <c r="D283" s="266">
        <v>21741.06</v>
      </c>
      <c r="E283" s="266">
        <v>0</v>
      </c>
      <c r="F283" s="266">
        <v>119485.19</v>
      </c>
      <c r="G283" s="266"/>
      <c r="H283" s="260"/>
      <c r="I283" s="260"/>
    </row>
    <row r="284" spans="1:9" ht="12" customHeight="1" x14ac:dyDescent="0.25">
      <c r="A284" s="262" t="s">
        <v>537</v>
      </c>
      <c r="B284" s="263" t="s">
        <v>538</v>
      </c>
      <c r="C284" s="264">
        <v>155648.04</v>
      </c>
      <c r="D284" s="264">
        <v>38506.83</v>
      </c>
      <c r="E284" s="264">
        <v>0</v>
      </c>
      <c r="F284" s="264">
        <v>194154.87</v>
      </c>
      <c r="G284" s="264"/>
      <c r="H284" s="263"/>
      <c r="I284" s="263"/>
    </row>
    <row r="285" spans="1:9" ht="12" customHeight="1" x14ac:dyDescent="0.25">
      <c r="A285" s="265" t="s">
        <v>539</v>
      </c>
      <c r="B285" s="260" t="s">
        <v>540</v>
      </c>
      <c r="C285" s="266">
        <v>2890.74</v>
      </c>
      <c r="D285" s="266">
        <v>99.75</v>
      </c>
      <c r="E285" s="266">
        <v>0</v>
      </c>
      <c r="F285" s="266">
        <v>2990.49</v>
      </c>
      <c r="G285" s="266"/>
      <c r="H285" s="260"/>
      <c r="I285" s="260"/>
    </row>
    <row r="286" spans="1:9" ht="12" customHeight="1" x14ac:dyDescent="0.25">
      <c r="A286" s="265" t="s">
        <v>998</v>
      </c>
      <c r="B286" s="260" t="s">
        <v>634</v>
      </c>
      <c r="C286" s="266">
        <v>1952.5</v>
      </c>
      <c r="D286" s="266">
        <v>2976</v>
      </c>
      <c r="E286" s="266">
        <v>0</v>
      </c>
      <c r="F286" s="266">
        <v>4928.5</v>
      </c>
      <c r="G286" s="266"/>
      <c r="H286" s="260"/>
      <c r="I286" s="260"/>
    </row>
    <row r="287" spans="1:9" ht="12" customHeight="1" x14ac:dyDescent="0.25">
      <c r="A287" s="265" t="s">
        <v>541</v>
      </c>
      <c r="B287" s="260" t="s">
        <v>475</v>
      </c>
      <c r="C287" s="266">
        <v>140950.78</v>
      </c>
      <c r="D287" s="266">
        <v>34036.879999999997</v>
      </c>
      <c r="E287" s="266">
        <v>0</v>
      </c>
      <c r="F287" s="266">
        <v>174987.66</v>
      </c>
      <c r="G287" s="266"/>
      <c r="H287" s="260"/>
      <c r="I287" s="260"/>
    </row>
    <row r="288" spans="1:9" ht="12" customHeight="1" x14ac:dyDescent="0.25">
      <c r="A288" s="265" t="s">
        <v>542</v>
      </c>
      <c r="B288" s="260" t="s">
        <v>543</v>
      </c>
      <c r="C288" s="266">
        <v>340</v>
      </c>
      <c r="D288" s="266">
        <v>386.8</v>
      </c>
      <c r="E288" s="266">
        <v>0</v>
      </c>
      <c r="F288" s="266">
        <v>726.8</v>
      </c>
      <c r="G288" s="266"/>
      <c r="H288" s="260"/>
      <c r="I288" s="260"/>
    </row>
    <row r="289" spans="1:9" ht="12" customHeight="1" x14ac:dyDescent="0.25">
      <c r="A289" s="265" t="s">
        <v>544</v>
      </c>
      <c r="B289" s="260" t="s">
        <v>485</v>
      </c>
      <c r="C289" s="266">
        <v>9514.02</v>
      </c>
      <c r="D289" s="266">
        <v>1007.4</v>
      </c>
      <c r="E289" s="266">
        <v>0</v>
      </c>
      <c r="F289" s="266">
        <v>10521.42</v>
      </c>
      <c r="G289" s="266"/>
      <c r="H289" s="260"/>
      <c r="I289" s="260"/>
    </row>
    <row r="290" spans="1:9" ht="12" customHeight="1" x14ac:dyDescent="0.25">
      <c r="A290" s="262" t="s">
        <v>545</v>
      </c>
      <c r="B290" s="263" t="s">
        <v>546</v>
      </c>
      <c r="C290" s="264">
        <v>183599</v>
      </c>
      <c r="D290" s="264">
        <v>132660.69</v>
      </c>
      <c r="E290" s="264">
        <v>0</v>
      </c>
      <c r="F290" s="264">
        <v>316259.69</v>
      </c>
      <c r="G290" s="264"/>
      <c r="H290" s="263"/>
      <c r="I290" s="263"/>
    </row>
    <row r="291" spans="1:9" ht="12" customHeight="1" x14ac:dyDescent="0.25">
      <c r="A291" s="262" t="s">
        <v>547</v>
      </c>
      <c r="B291" s="263" t="s">
        <v>548</v>
      </c>
      <c r="C291" s="264">
        <v>183599</v>
      </c>
      <c r="D291" s="264">
        <v>132660.69</v>
      </c>
      <c r="E291" s="264">
        <v>0</v>
      </c>
      <c r="F291" s="264">
        <v>316259.69</v>
      </c>
      <c r="G291" s="264"/>
      <c r="H291" s="263"/>
      <c r="I291" s="263"/>
    </row>
    <row r="292" spans="1:9" ht="12" customHeight="1" x14ac:dyDescent="0.25">
      <c r="A292" s="265" t="s">
        <v>549</v>
      </c>
      <c r="B292" s="260" t="s">
        <v>550</v>
      </c>
      <c r="C292" s="266">
        <v>179803</v>
      </c>
      <c r="D292" s="266">
        <v>132660.69</v>
      </c>
      <c r="E292" s="266">
        <v>0</v>
      </c>
      <c r="F292" s="266">
        <v>312463.69</v>
      </c>
      <c r="G292" s="266"/>
      <c r="H292" s="260"/>
      <c r="I292" s="260"/>
    </row>
    <row r="293" spans="1:9" ht="12" customHeight="1" x14ac:dyDescent="0.25">
      <c r="A293" s="265" t="s">
        <v>551</v>
      </c>
      <c r="B293" s="260" t="s">
        <v>552</v>
      </c>
      <c r="C293" s="266">
        <v>3796</v>
      </c>
      <c r="D293" s="266">
        <v>0</v>
      </c>
      <c r="E293" s="266">
        <v>0</v>
      </c>
      <c r="F293" s="266">
        <v>3796</v>
      </c>
      <c r="G293" s="266"/>
      <c r="H293" s="260"/>
      <c r="I293" s="260"/>
    </row>
    <row r="294" spans="1:9" ht="12" customHeight="1" x14ac:dyDescent="0.25">
      <c r="A294" s="262" t="s">
        <v>553</v>
      </c>
      <c r="B294" s="263" t="s">
        <v>554</v>
      </c>
      <c r="C294" s="264">
        <v>30733.360000000001</v>
      </c>
      <c r="D294" s="264">
        <v>1800</v>
      </c>
      <c r="E294" s="264">
        <v>0</v>
      </c>
      <c r="F294" s="264">
        <v>32533.360000000001</v>
      </c>
      <c r="G294" s="264"/>
      <c r="H294" s="263"/>
      <c r="I294" s="263"/>
    </row>
    <row r="295" spans="1:9" ht="12" customHeight="1" x14ac:dyDescent="0.25">
      <c r="A295" s="262" t="s">
        <v>555</v>
      </c>
      <c r="B295" s="263" t="s">
        <v>556</v>
      </c>
      <c r="C295" s="264">
        <v>21733.360000000001</v>
      </c>
      <c r="D295" s="264">
        <v>0</v>
      </c>
      <c r="E295" s="264">
        <v>0</v>
      </c>
      <c r="F295" s="264">
        <v>21733.360000000001</v>
      </c>
      <c r="G295" s="264"/>
      <c r="H295" s="263"/>
      <c r="I295" s="263"/>
    </row>
    <row r="296" spans="1:9" ht="12" customHeight="1" x14ac:dyDescent="0.25">
      <c r="A296" s="265" t="s">
        <v>557</v>
      </c>
      <c r="B296" s="260" t="s">
        <v>558</v>
      </c>
      <c r="C296" s="266">
        <v>21733.360000000001</v>
      </c>
      <c r="D296" s="266">
        <v>0</v>
      </c>
      <c r="E296" s="266">
        <v>0</v>
      </c>
      <c r="F296" s="266">
        <v>21733.360000000001</v>
      </c>
      <c r="G296" s="266"/>
      <c r="H296" s="260"/>
      <c r="I296" s="260"/>
    </row>
    <row r="297" spans="1:9" ht="12" customHeight="1" x14ac:dyDescent="0.25">
      <c r="A297" s="262" t="s">
        <v>559</v>
      </c>
      <c r="B297" s="263" t="s">
        <v>560</v>
      </c>
      <c r="C297" s="264">
        <v>9000</v>
      </c>
      <c r="D297" s="264">
        <v>1800</v>
      </c>
      <c r="E297" s="264">
        <v>0</v>
      </c>
      <c r="F297" s="264">
        <v>10800</v>
      </c>
      <c r="G297" s="264"/>
      <c r="H297" s="263"/>
      <c r="I297" s="263"/>
    </row>
    <row r="298" spans="1:9" ht="12" customHeight="1" x14ac:dyDescent="0.25">
      <c r="A298" s="265" t="s">
        <v>561</v>
      </c>
      <c r="B298" s="260" t="s">
        <v>562</v>
      </c>
      <c r="C298" s="266">
        <v>9000</v>
      </c>
      <c r="D298" s="266">
        <v>1800</v>
      </c>
      <c r="E298" s="266">
        <v>0</v>
      </c>
      <c r="F298" s="266">
        <v>10800</v>
      </c>
      <c r="G298" s="266"/>
      <c r="H298" s="260"/>
      <c r="I298" s="260"/>
    </row>
    <row r="299" spans="1:9" ht="12" customHeight="1" x14ac:dyDescent="0.25">
      <c r="A299" s="262" t="s">
        <v>563</v>
      </c>
      <c r="B299" s="263" t="s">
        <v>564</v>
      </c>
      <c r="C299" s="264">
        <v>2305659.33</v>
      </c>
      <c r="D299" s="264">
        <v>462292.59</v>
      </c>
      <c r="E299" s="264">
        <v>11477.12</v>
      </c>
      <c r="F299" s="264">
        <v>2756474.8</v>
      </c>
      <c r="G299" s="264"/>
      <c r="H299" s="263"/>
      <c r="I299" s="263"/>
    </row>
    <row r="300" spans="1:9" ht="12" customHeight="1" x14ac:dyDescent="0.25">
      <c r="A300" s="262" t="s">
        <v>565</v>
      </c>
      <c r="B300" s="263" t="s">
        <v>566</v>
      </c>
      <c r="C300" s="264">
        <v>1769357.86</v>
      </c>
      <c r="D300" s="264">
        <v>354614.31</v>
      </c>
      <c r="E300" s="264">
        <v>11477.12</v>
      </c>
      <c r="F300" s="264">
        <v>2112495.0499999998</v>
      </c>
      <c r="G300" s="264"/>
      <c r="H300" s="263"/>
      <c r="I300" s="263"/>
    </row>
    <row r="301" spans="1:9" ht="12" customHeight="1" x14ac:dyDescent="0.25">
      <c r="A301" s="265" t="s">
        <v>567</v>
      </c>
      <c r="B301" s="260" t="s">
        <v>568</v>
      </c>
      <c r="C301" s="266">
        <v>109740.95</v>
      </c>
      <c r="D301" s="266">
        <v>22387.599999999999</v>
      </c>
      <c r="E301" s="266">
        <v>0</v>
      </c>
      <c r="F301" s="266">
        <v>132128.54999999999</v>
      </c>
      <c r="G301" s="266"/>
      <c r="H301" s="260"/>
      <c r="I301" s="260"/>
    </row>
    <row r="302" spans="1:9" ht="12" customHeight="1" x14ac:dyDescent="0.25">
      <c r="A302" s="265" t="s">
        <v>569</v>
      </c>
      <c r="B302" s="260" t="s">
        <v>570</v>
      </c>
      <c r="C302" s="266">
        <v>52853.5</v>
      </c>
      <c r="D302" s="266">
        <v>10599.62</v>
      </c>
      <c r="E302" s="266">
        <v>0</v>
      </c>
      <c r="F302" s="266">
        <v>63453.120000000003</v>
      </c>
      <c r="G302" s="266"/>
      <c r="H302" s="260"/>
      <c r="I302" s="260"/>
    </row>
    <row r="303" spans="1:9" ht="12" customHeight="1" x14ac:dyDescent="0.25">
      <c r="A303" s="265" t="s">
        <v>571</v>
      </c>
      <c r="B303" s="260" t="s">
        <v>572</v>
      </c>
      <c r="C303" s="266">
        <v>35.700000000000003</v>
      </c>
      <c r="D303" s="266">
        <v>7.14</v>
      </c>
      <c r="E303" s="266">
        <v>0</v>
      </c>
      <c r="F303" s="266">
        <v>42.84</v>
      </c>
      <c r="G303" s="266"/>
      <c r="H303" s="260"/>
      <c r="I303" s="260"/>
    </row>
    <row r="304" spans="1:9" ht="12" customHeight="1" x14ac:dyDescent="0.25">
      <c r="A304" s="265" t="s">
        <v>573</v>
      </c>
      <c r="B304" s="260" t="s">
        <v>574</v>
      </c>
      <c r="C304" s="266">
        <v>40923.03</v>
      </c>
      <c r="D304" s="266">
        <v>8200.27</v>
      </c>
      <c r="E304" s="266">
        <v>310</v>
      </c>
      <c r="F304" s="266">
        <v>48813.3</v>
      </c>
      <c r="G304" s="266"/>
      <c r="H304" s="260"/>
      <c r="I304" s="260"/>
    </row>
    <row r="305" spans="1:9" ht="12" customHeight="1" x14ac:dyDescent="0.25">
      <c r="A305" s="265" t="s">
        <v>575</v>
      </c>
      <c r="B305" s="260" t="s">
        <v>576</v>
      </c>
      <c r="C305" s="266">
        <v>208829.92</v>
      </c>
      <c r="D305" s="266">
        <v>41780.480000000003</v>
      </c>
      <c r="E305" s="266">
        <v>0</v>
      </c>
      <c r="F305" s="266">
        <v>250610.4</v>
      </c>
      <c r="G305" s="266"/>
      <c r="H305" s="260"/>
      <c r="I305" s="260"/>
    </row>
    <row r="306" spans="1:9" ht="12" customHeight="1" x14ac:dyDescent="0.25">
      <c r="A306" s="265" t="s">
        <v>577</v>
      </c>
      <c r="B306" s="260" t="s">
        <v>578</v>
      </c>
      <c r="C306" s="266">
        <v>318016.34000000003</v>
      </c>
      <c r="D306" s="266">
        <v>63751.3</v>
      </c>
      <c r="E306" s="266">
        <v>10712.12</v>
      </c>
      <c r="F306" s="266">
        <v>371055.52</v>
      </c>
      <c r="G306" s="266"/>
      <c r="H306" s="260"/>
      <c r="I306" s="260"/>
    </row>
    <row r="307" spans="1:9" ht="12" customHeight="1" x14ac:dyDescent="0.25">
      <c r="A307" s="265" t="s">
        <v>579</v>
      </c>
      <c r="B307" s="260" t="s">
        <v>580</v>
      </c>
      <c r="C307" s="266">
        <v>391741.02</v>
      </c>
      <c r="D307" s="266">
        <v>78444.42</v>
      </c>
      <c r="E307" s="266">
        <v>455</v>
      </c>
      <c r="F307" s="266">
        <v>469730.44</v>
      </c>
      <c r="G307" s="266"/>
      <c r="H307" s="260"/>
      <c r="I307" s="260"/>
    </row>
    <row r="308" spans="1:9" ht="12" customHeight="1" x14ac:dyDescent="0.25">
      <c r="A308" s="265" t="s">
        <v>581</v>
      </c>
      <c r="B308" s="260" t="s">
        <v>582</v>
      </c>
      <c r="C308" s="266">
        <v>647217.4</v>
      </c>
      <c r="D308" s="266">
        <v>129443.48</v>
      </c>
      <c r="E308" s="266">
        <v>0</v>
      </c>
      <c r="F308" s="266">
        <v>776660.88</v>
      </c>
      <c r="G308" s="266"/>
      <c r="H308" s="260"/>
      <c r="I308" s="260"/>
    </row>
    <row r="309" spans="1:9" ht="12" customHeight="1" x14ac:dyDescent="0.25">
      <c r="A309" s="262" t="s">
        <v>583</v>
      </c>
      <c r="B309" s="263" t="s">
        <v>584</v>
      </c>
      <c r="C309" s="264">
        <v>23879.29</v>
      </c>
      <c r="D309" s="264">
        <v>4797.4399999999996</v>
      </c>
      <c r="E309" s="264">
        <v>0</v>
      </c>
      <c r="F309" s="264">
        <v>28676.73</v>
      </c>
      <c r="G309" s="264"/>
      <c r="H309" s="263"/>
      <c r="I309" s="263"/>
    </row>
    <row r="310" spans="1:9" ht="12" customHeight="1" x14ac:dyDescent="0.25">
      <c r="A310" s="265" t="s">
        <v>585</v>
      </c>
      <c r="B310" s="260" t="s">
        <v>586</v>
      </c>
      <c r="C310" s="266">
        <v>23879.29</v>
      </c>
      <c r="D310" s="266">
        <v>4797.4399999999996</v>
      </c>
      <c r="E310" s="266">
        <v>0</v>
      </c>
      <c r="F310" s="266">
        <v>28676.73</v>
      </c>
      <c r="G310" s="266"/>
      <c r="H310" s="260"/>
      <c r="I310" s="260"/>
    </row>
    <row r="311" spans="1:9" ht="12" customHeight="1" x14ac:dyDescent="0.25">
      <c r="A311" s="262" t="s">
        <v>587</v>
      </c>
      <c r="B311" s="263" t="s">
        <v>588</v>
      </c>
      <c r="C311" s="264">
        <v>483359.33</v>
      </c>
      <c r="D311" s="264">
        <v>97068.27</v>
      </c>
      <c r="E311" s="264">
        <v>0</v>
      </c>
      <c r="F311" s="264">
        <v>580427.6</v>
      </c>
      <c r="G311" s="264"/>
      <c r="H311" s="263"/>
      <c r="I311" s="263"/>
    </row>
    <row r="312" spans="1:9" ht="12" customHeight="1" x14ac:dyDescent="0.25">
      <c r="A312" s="265" t="s">
        <v>589</v>
      </c>
      <c r="B312" s="260" t="s">
        <v>184</v>
      </c>
      <c r="C312" s="266">
        <v>38225.53</v>
      </c>
      <c r="D312" s="266">
        <v>6895.15</v>
      </c>
      <c r="E312" s="266">
        <v>0</v>
      </c>
      <c r="F312" s="266">
        <v>45120.68</v>
      </c>
      <c r="G312" s="266"/>
      <c r="H312" s="260"/>
      <c r="I312" s="260"/>
    </row>
    <row r="313" spans="1:9" ht="12" customHeight="1" x14ac:dyDescent="0.25">
      <c r="A313" s="265" t="s">
        <v>590</v>
      </c>
      <c r="B313" s="260" t="s">
        <v>186</v>
      </c>
      <c r="C313" s="266">
        <v>9778.19</v>
      </c>
      <c r="D313" s="266">
        <v>1938.87</v>
      </c>
      <c r="E313" s="266">
        <v>0</v>
      </c>
      <c r="F313" s="266">
        <v>11717.06</v>
      </c>
      <c r="G313" s="266"/>
      <c r="H313" s="260"/>
      <c r="I313" s="260"/>
    </row>
    <row r="314" spans="1:9" ht="12" customHeight="1" x14ac:dyDescent="0.25">
      <c r="A314" s="265" t="s">
        <v>591</v>
      </c>
      <c r="B314" s="260" t="s">
        <v>188</v>
      </c>
      <c r="C314" s="266">
        <v>24236.52</v>
      </c>
      <c r="D314" s="266">
        <v>4929.37</v>
      </c>
      <c r="E314" s="266">
        <v>0</v>
      </c>
      <c r="F314" s="266">
        <v>29165.89</v>
      </c>
      <c r="G314" s="266"/>
      <c r="H314" s="260"/>
      <c r="I314" s="260"/>
    </row>
    <row r="315" spans="1:9" ht="12" customHeight="1" x14ac:dyDescent="0.25">
      <c r="A315" s="265" t="s">
        <v>592</v>
      </c>
      <c r="B315" s="260" t="s">
        <v>190</v>
      </c>
      <c r="C315" s="266">
        <v>1830.85</v>
      </c>
      <c r="D315" s="266">
        <v>346.76</v>
      </c>
      <c r="E315" s="266">
        <v>0</v>
      </c>
      <c r="F315" s="266">
        <v>2177.61</v>
      </c>
      <c r="G315" s="266"/>
      <c r="H315" s="260"/>
      <c r="I315" s="260"/>
    </row>
    <row r="316" spans="1:9" ht="12" customHeight="1" x14ac:dyDescent="0.25">
      <c r="A316" s="265" t="s">
        <v>593</v>
      </c>
      <c r="B316" s="260" t="s">
        <v>192</v>
      </c>
      <c r="C316" s="266">
        <v>16184.62</v>
      </c>
      <c r="D316" s="266">
        <v>3204.96</v>
      </c>
      <c r="E316" s="266">
        <v>0</v>
      </c>
      <c r="F316" s="266">
        <v>19389.580000000002</v>
      </c>
      <c r="G316" s="266"/>
      <c r="H316" s="260"/>
      <c r="I316" s="260"/>
    </row>
    <row r="317" spans="1:9" ht="12" customHeight="1" x14ac:dyDescent="0.25">
      <c r="A317" s="265" t="s">
        <v>594</v>
      </c>
      <c r="B317" s="260" t="s">
        <v>194</v>
      </c>
      <c r="C317" s="266">
        <v>157005.87</v>
      </c>
      <c r="D317" s="266">
        <v>32533.61</v>
      </c>
      <c r="E317" s="266">
        <v>0</v>
      </c>
      <c r="F317" s="266">
        <v>189539.48</v>
      </c>
      <c r="G317" s="266"/>
      <c r="H317" s="260"/>
      <c r="I317" s="260"/>
    </row>
    <row r="318" spans="1:9" ht="12" customHeight="1" x14ac:dyDescent="0.25">
      <c r="A318" s="265" t="s">
        <v>595</v>
      </c>
      <c r="B318" s="260" t="s">
        <v>196</v>
      </c>
      <c r="C318" s="266">
        <v>197.7</v>
      </c>
      <c r="D318" s="266">
        <v>39.54</v>
      </c>
      <c r="E318" s="266">
        <v>0</v>
      </c>
      <c r="F318" s="266">
        <v>237.24</v>
      </c>
      <c r="G318" s="266"/>
      <c r="H318" s="260"/>
      <c r="I318" s="260"/>
    </row>
    <row r="319" spans="1:9" ht="12" customHeight="1" x14ac:dyDescent="0.25">
      <c r="A319" s="265" t="s">
        <v>596</v>
      </c>
      <c r="B319" s="260" t="s">
        <v>198</v>
      </c>
      <c r="C319" s="266">
        <v>235900.05</v>
      </c>
      <c r="D319" s="266">
        <v>47180.01</v>
      </c>
      <c r="E319" s="266">
        <v>0</v>
      </c>
      <c r="F319" s="266">
        <v>283080.06</v>
      </c>
      <c r="G319" s="266"/>
      <c r="H319" s="260"/>
      <c r="I319" s="260"/>
    </row>
    <row r="320" spans="1:9" ht="12" customHeight="1" x14ac:dyDescent="0.25">
      <c r="A320" s="262" t="s">
        <v>597</v>
      </c>
      <c r="B320" s="263" t="s">
        <v>598</v>
      </c>
      <c r="C320" s="264">
        <v>29062.85</v>
      </c>
      <c r="D320" s="264">
        <v>5812.57</v>
      </c>
      <c r="E320" s="264">
        <v>0</v>
      </c>
      <c r="F320" s="264">
        <v>34875.42</v>
      </c>
      <c r="G320" s="264"/>
      <c r="H320" s="263"/>
      <c r="I320" s="263"/>
    </row>
    <row r="321" spans="1:9" ht="12" customHeight="1" x14ac:dyDescent="0.25">
      <c r="A321" s="265" t="s">
        <v>599</v>
      </c>
      <c r="B321" s="260" t="s">
        <v>234</v>
      </c>
      <c r="C321" s="266">
        <v>29062.85</v>
      </c>
      <c r="D321" s="266">
        <v>5812.57</v>
      </c>
      <c r="E321" s="266">
        <v>0</v>
      </c>
      <c r="F321" s="266">
        <v>34875.42</v>
      </c>
      <c r="G321" s="266"/>
      <c r="H321" s="260"/>
      <c r="I321" s="260"/>
    </row>
    <row r="322" spans="1:9" ht="12" customHeight="1" x14ac:dyDescent="0.25">
      <c r="A322" s="262" t="s">
        <v>600</v>
      </c>
      <c r="B322" s="263" t="s">
        <v>601</v>
      </c>
      <c r="C322" s="264">
        <v>-1015898.74</v>
      </c>
      <c r="D322" s="264">
        <v>11935.46</v>
      </c>
      <c r="E322" s="264">
        <v>168417.1</v>
      </c>
      <c r="F322" s="264">
        <v>-1172380.3799999999</v>
      </c>
      <c r="G322" s="264"/>
      <c r="H322" s="263"/>
      <c r="I322" s="263"/>
    </row>
    <row r="323" spans="1:9" ht="12" customHeight="1" x14ac:dyDescent="0.25">
      <c r="A323" s="262" t="s">
        <v>602</v>
      </c>
      <c r="B323" s="263" t="s">
        <v>601</v>
      </c>
      <c r="C323" s="264">
        <v>-1015898.74</v>
      </c>
      <c r="D323" s="264">
        <v>11935.46</v>
      </c>
      <c r="E323" s="264">
        <v>168417.1</v>
      </c>
      <c r="F323" s="264">
        <v>-1172380.3799999999</v>
      </c>
      <c r="G323" s="264"/>
      <c r="H323" s="263"/>
      <c r="I323" s="263"/>
    </row>
    <row r="324" spans="1:9" ht="12" customHeight="1" x14ac:dyDescent="0.25">
      <c r="A324" s="262" t="s">
        <v>603</v>
      </c>
      <c r="B324" s="263" t="s">
        <v>604</v>
      </c>
      <c r="C324" s="264">
        <v>-1015898.74</v>
      </c>
      <c r="D324" s="264">
        <v>11935.46</v>
      </c>
      <c r="E324" s="264">
        <v>168417.1</v>
      </c>
      <c r="F324" s="264">
        <v>-1172380.3799999999</v>
      </c>
      <c r="G324" s="264"/>
      <c r="H324" s="263"/>
      <c r="I324" s="263"/>
    </row>
    <row r="325" spans="1:9" ht="12" customHeight="1" x14ac:dyDescent="0.25">
      <c r="A325" s="262" t="s">
        <v>605</v>
      </c>
      <c r="B325" s="263" t="s">
        <v>606</v>
      </c>
      <c r="C325" s="264">
        <v>59571.25</v>
      </c>
      <c r="D325" s="264">
        <v>11935.46</v>
      </c>
      <c r="E325" s="264">
        <v>0</v>
      </c>
      <c r="F325" s="264">
        <v>71506.710000000006</v>
      </c>
      <c r="G325" s="264"/>
      <c r="H325" s="263"/>
      <c r="I325" s="263"/>
    </row>
    <row r="326" spans="1:9" ht="12" customHeight="1" x14ac:dyDescent="0.25">
      <c r="A326" s="265" t="s">
        <v>607</v>
      </c>
      <c r="B326" s="260" t="s">
        <v>608</v>
      </c>
      <c r="C326" s="266">
        <v>27323.23</v>
      </c>
      <c r="D326" s="266">
        <v>6922.62</v>
      </c>
      <c r="E326" s="266">
        <v>0</v>
      </c>
      <c r="F326" s="266">
        <v>34245.85</v>
      </c>
      <c r="G326" s="266"/>
      <c r="H326" s="260"/>
      <c r="I326" s="260"/>
    </row>
    <row r="327" spans="1:9" ht="12" customHeight="1" x14ac:dyDescent="0.25">
      <c r="A327" s="265" t="s">
        <v>611</v>
      </c>
      <c r="B327" s="260" t="s">
        <v>612</v>
      </c>
      <c r="C327" s="266">
        <v>32248.02</v>
      </c>
      <c r="D327" s="266">
        <v>5012.84</v>
      </c>
      <c r="E327" s="266">
        <v>0</v>
      </c>
      <c r="F327" s="266">
        <v>37260.86</v>
      </c>
      <c r="G327" s="266"/>
      <c r="H327" s="260"/>
      <c r="I327" s="260"/>
    </row>
    <row r="328" spans="1:9" ht="12" customHeight="1" x14ac:dyDescent="0.25">
      <c r="A328" s="262" t="s">
        <v>613</v>
      </c>
      <c r="B328" s="263" t="s">
        <v>614</v>
      </c>
      <c r="C328" s="264">
        <v>-1075469.99</v>
      </c>
      <c r="D328" s="264">
        <v>0</v>
      </c>
      <c r="E328" s="264">
        <v>168417.1</v>
      </c>
      <c r="F328" s="264">
        <v>-1243887.0900000001</v>
      </c>
      <c r="G328" s="264"/>
      <c r="H328" s="263"/>
      <c r="I328" s="263"/>
    </row>
    <row r="329" spans="1:9" ht="12" customHeight="1" x14ac:dyDescent="0.25">
      <c r="A329" s="265" t="s">
        <v>615</v>
      </c>
      <c r="B329" s="260" t="s">
        <v>616</v>
      </c>
      <c r="C329" s="266">
        <v>-535.52</v>
      </c>
      <c r="D329" s="266">
        <v>0</v>
      </c>
      <c r="E329" s="266">
        <v>1322.27</v>
      </c>
      <c r="F329" s="266">
        <v>-1857.79</v>
      </c>
      <c r="G329" s="266"/>
      <c r="H329" s="260"/>
      <c r="I329" s="260"/>
    </row>
    <row r="330" spans="1:9" ht="12" customHeight="1" x14ac:dyDescent="0.25">
      <c r="A330" s="265" t="s">
        <v>617</v>
      </c>
      <c r="B330" s="260" t="s">
        <v>618</v>
      </c>
      <c r="C330" s="266">
        <v>-1074934.47</v>
      </c>
      <c r="D330" s="266">
        <v>0</v>
      </c>
      <c r="E330" s="266">
        <v>167094.82999999999</v>
      </c>
      <c r="F330" s="266">
        <v>-1242029.3</v>
      </c>
      <c r="G330" s="266"/>
      <c r="H330" s="260"/>
      <c r="I330" s="260"/>
    </row>
    <row r="331" spans="1:9" ht="12" customHeight="1" x14ac:dyDescent="0.25">
      <c r="A331" s="262" t="s">
        <v>619</v>
      </c>
      <c r="B331" s="263" t="s">
        <v>620</v>
      </c>
      <c r="C331" s="264">
        <v>5201.49</v>
      </c>
      <c r="D331" s="264">
        <v>1.88</v>
      </c>
      <c r="E331" s="264">
        <v>0</v>
      </c>
      <c r="F331" s="264">
        <v>5203.37</v>
      </c>
      <c r="G331" s="264"/>
      <c r="H331" s="263"/>
      <c r="I331" s="263"/>
    </row>
    <row r="332" spans="1:9" ht="12" customHeight="1" x14ac:dyDescent="0.25">
      <c r="A332" s="262" t="s">
        <v>621</v>
      </c>
      <c r="B332" s="263" t="s">
        <v>620</v>
      </c>
      <c r="C332" s="264">
        <v>5201.49</v>
      </c>
      <c r="D332" s="264">
        <v>1.88</v>
      </c>
      <c r="E332" s="264">
        <v>0</v>
      </c>
      <c r="F332" s="264">
        <v>5203.37</v>
      </c>
      <c r="G332" s="264"/>
      <c r="H332" s="263"/>
      <c r="I332" s="263"/>
    </row>
    <row r="333" spans="1:9" ht="12" customHeight="1" x14ac:dyDescent="0.25">
      <c r="A333" s="262" t="s">
        <v>622</v>
      </c>
      <c r="B333" s="263" t="s">
        <v>623</v>
      </c>
      <c r="C333" s="264">
        <v>5201.49</v>
      </c>
      <c r="D333" s="264">
        <v>1.88</v>
      </c>
      <c r="E333" s="264">
        <v>0</v>
      </c>
      <c r="F333" s="264">
        <v>5203.37</v>
      </c>
      <c r="G333" s="264"/>
      <c r="H333" s="263"/>
      <c r="I333" s="263"/>
    </row>
    <row r="334" spans="1:9" ht="12" customHeight="1" x14ac:dyDescent="0.25">
      <c r="A334" s="262" t="s">
        <v>624</v>
      </c>
      <c r="B334" s="263" t="s">
        <v>625</v>
      </c>
      <c r="C334" s="264">
        <v>5201.49</v>
      </c>
      <c r="D334" s="264">
        <v>1.88</v>
      </c>
      <c r="E334" s="264">
        <v>0</v>
      </c>
      <c r="F334" s="264">
        <v>5203.37</v>
      </c>
      <c r="G334" s="264"/>
      <c r="H334" s="263"/>
      <c r="I334" s="263"/>
    </row>
    <row r="335" spans="1:9" ht="12" customHeight="1" x14ac:dyDescent="0.25">
      <c r="A335" s="265" t="s">
        <v>626</v>
      </c>
      <c r="B335" s="260" t="s">
        <v>625</v>
      </c>
      <c r="C335" s="266">
        <v>5201.49</v>
      </c>
      <c r="D335" s="266">
        <v>1.88</v>
      </c>
      <c r="E335" s="266">
        <v>0</v>
      </c>
      <c r="F335" s="266">
        <v>5203.37</v>
      </c>
      <c r="G335" s="266"/>
      <c r="H335" s="260"/>
      <c r="I335" s="260"/>
    </row>
    <row r="336" spans="1:9" ht="12" customHeight="1" x14ac:dyDescent="0.25">
      <c r="A336" s="260"/>
      <c r="B336" s="260"/>
      <c r="C336" s="266"/>
      <c r="D336" s="266"/>
      <c r="E336" s="266"/>
      <c r="F336" s="266"/>
      <c r="G336" s="266"/>
      <c r="H336" s="260"/>
      <c r="I336" s="260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EC3D6-45C1-4F30-B8DA-35AFD7E33D8D}">
  <dimension ref="A1:J415"/>
  <sheetViews>
    <sheetView zoomScale="145" zoomScaleNormal="145" workbookViewId="0">
      <pane ySplit="2" topLeftCell="A3" activePane="bottomLeft" state="frozen"/>
      <selection pane="bottomLeft" activeCell="J5" sqref="J5"/>
    </sheetView>
  </sheetViews>
  <sheetFormatPr defaultRowHeight="15" x14ac:dyDescent="0.25"/>
  <cols>
    <col min="1" max="1" width="6.42578125" customWidth="1"/>
    <col min="2" max="2" width="11.42578125" bestFit="1" customWidth="1"/>
    <col min="3" max="3" width="34.28515625" customWidth="1"/>
    <col min="4" max="4" width="13" bestFit="1" customWidth="1"/>
    <col min="5" max="6" width="12" bestFit="1" customWidth="1"/>
    <col min="7" max="7" width="13.42578125" bestFit="1" customWidth="1"/>
    <col min="8" max="8" width="4.140625" customWidth="1"/>
    <col min="9" max="10" width="13.28515625" bestFit="1" customWidth="1"/>
    <col min="257" max="257" width="6.42578125" customWidth="1"/>
    <col min="258" max="258" width="11.42578125" bestFit="1" customWidth="1"/>
    <col min="259" max="259" width="34.28515625" customWidth="1"/>
    <col min="260" max="260" width="12.85546875" bestFit="1" customWidth="1"/>
    <col min="261" max="262" width="10.85546875" bestFit="1" customWidth="1"/>
    <col min="263" max="263" width="13.28515625" bestFit="1" customWidth="1"/>
    <col min="264" max="264" width="7.28515625" customWidth="1"/>
    <col min="513" max="513" width="6.42578125" customWidth="1"/>
    <col min="514" max="514" width="11.42578125" bestFit="1" customWidth="1"/>
    <col min="515" max="515" width="34.28515625" customWidth="1"/>
    <col min="516" max="516" width="12.85546875" bestFit="1" customWidth="1"/>
    <col min="517" max="518" width="10.85546875" bestFit="1" customWidth="1"/>
    <col min="519" max="519" width="13.28515625" bestFit="1" customWidth="1"/>
    <col min="520" max="520" width="7.28515625" customWidth="1"/>
    <col min="769" max="769" width="6.42578125" customWidth="1"/>
    <col min="770" max="770" width="11.42578125" bestFit="1" customWidth="1"/>
    <col min="771" max="771" width="34.28515625" customWidth="1"/>
    <col min="772" max="772" width="12.85546875" bestFit="1" customWidth="1"/>
    <col min="773" max="774" width="10.85546875" bestFit="1" customWidth="1"/>
    <col min="775" max="775" width="13.28515625" bestFit="1" customWidth="1"/>
    <col min="776" max="776" width="7.28515625" customWidth="1"/>
    <col min="1025" max="1025" width="6.42578125" customWidth="1"/>
    <col min="1026" max="1026" width="11.42578125" bestFit="1" customWidth="1"/>
    <col min="1027" max="1027" width="34.28515625" customWidth="1"/>
    <col min="1028" max="1028" width="12.85546875" bestFit="1" customWidth="1"/>
    <col min="1029" max="1030" width="10.85546875" bestFit="1" customWidth="1"/>
    <col min="1031" max="1031" width="13.28515625" bestFit="1" customWidth="1"/>
    <col min="1032" max="1032" width="7.28515625" customWidth="1"/>
    <col min="1281" max="1281" width="6.42578125" customWidth="1"/>
    <col min="1282" max="1282" width="11.42578125" bestFit="1" customWidth="1"/>
    <col min="1283" max="1283" width="34.28515625" customWidth="1"/>
    <col min="1284" max="1284" width="12.85546875" bestFit="1" customWidth="1"/>
    <col min="1285" max="1286" width="10.85546875" bestFit="1" customWidth="1"/>
    <col min="1287" max="1287" width="13.28515625" bestFit="1" customWidth="1"/>
    <col min="1288" max="1288" width="7.28515625" customWidth="1"/>
    <col min="1537" max="1537" width="6.42578125" customWidth="1"/>
    <col min="1538" max="1538" width="11.42578125" bestFit="1" customWidth="1"/>
    <col min="1539" max="1539" width="34.28515625" customWidth="1"/>
    <col min="1540" max="1540" width="12.85546875" bestFit="1" customWidth="1"/>
    <col min="1541" max="1542" width="10.85546875" bestFit="1" customWidth="1"/>
    <col min="1543" max="1543" width="13.28515625" bestFit="1" customWidth="1"/>
    <col min="1544" max="1544" width="7.28515625" customWidth="1"/>
    <col min="1793" max="1793" width="6.42578125" customWidth="1"/>
    <col min="1794" max="1794" width="11.42578125" bestFit="1" customWidth="1"/>
    <col min="1795" max="1795" width="34.28515625" customWidth="1"/>
    <col min="1796" max="1796" width="12.85546875" bestFit="1" customWidth="1"/>
    <col min="1797" max="1798" width="10.85546875" bestFit="1" customWidth="1"/>
    <col min="1799" max="1799" width="13.28515625" bestFit="1" customWidth="1"/>
    <col min="1800" max="1800" width="7.28515625" customWidth="1"/>
    <col min="2049" max="2049" width="6.42578125" customWidth="1"/>
    <col min="2050" max="2050" width="11.42578125" bestFit="1" customWidth="1"/>
    <col min="2051" max="2051" width="34.28515625" customWidth="1"/>
    <col min="2052" max="2052" width="12.85546875" bestFit="1" customWidth="1"/>
    <col min="2053" max="2054" width="10.85546875" bestFit="1" customWidth="1"/>
    <col min="2055" max="2055" width="13.28515625" bestFit="1" customWidth="1"/>
    <col min="2056" max="2056" width="7.28515625" customWidth="1"/>
    <col min="2305" max="2305" width="6.42578125" customWidth="1"/>
    <col min="2306" max="2306" width="11.42578125" bestFit="1" customWidth="1"/>
    <col min="2307" max="2307" width="34.28515625" customWidth="1"/>
    <col min="2308" max="2308" width="12.85546875" bestFit="1" customWidth="1"/>
    <col min="2309" max="2310" width="10.85546875" bestFit="1" customWidth="1"/>
    <col min="2311" max="2311" width="13.28515625" bestFit="1" customWidth="1"/>
    <col min="2312" max="2312" width="7.28515625" customWidth="1"/>
    <col min="2561" max="2561" width="6.42578125" customWidth="1"/>
    <col min="2562" max="2562" width="11.42578125" bestFit="1" customWidth="1"/>
    <col min="2563" max="2563" width="34.28515625" customWidth="1"/>
    <col min="2564" max="2564" width="12.85546875" bestFit="1" customWidth="1"/>
    <col min="2565" max="2566" width="10.85546875" bestFit="1" customWidth="1"/>
    <col min="2567" max="2567" width="13.28515625" bestFit="1" customWidth="1"/>
    <col min="2568" max="2568" width="7.28515625" customWidth="1"/>
    <col min="2817" max="2817" width="6.42578125" customWidth="1"/>
    <col min="2818" max="2818" width="11.42578125" bestFit="1" customWidth="1"/>
    <col min="2819" max="2819" width="34.28515625" customWidth="1"/>
    <col min="2820" max="2820" width="12.85546875" bestFit="1" customWidth="1"/>
    <col min="2821" max="2822" width="10.85546875" bestFit="1" customWidth="1"/>
    <col min="2823" max="2823" width="13.28515625" bestFit="1" customWidth="1"/>
    <col min="2824" max="2824" width="7.28515625" customWidth="1"/>
    <col min="3073" max="3073" width="6.42578125" customWidth="1"/>
    <col min="3074" max="3074" width="11.42578125" bestFit="1" customWidth="1"/>
    <col min="3075" max="3075" width="34.28515625" customWidth="1"/>
    <col min="3076" max="3076" width="12.85546875" bestFit="1" customWidth="1"/>
    <col min="3077" max="3078" width="10.85546875" bestFit="1" customWidth="1"/>
    <col min="3079" max="3079" width="13.28515625" bestFit="1" customWidth="1"/>
    <col min="3080" max="3080" width="7.28515625" customWidth="1"/>
    <col min="3329" max="3329" width="6.42578125" customWidth="1"/>
    <col min="3330" max="3330" width="11.42578125" bestFit="1" customWidth="1"/>
    <col min="3331" max="3331" width="34.28515625" customWidth="1"/>
    <col min="3332" max="3332" width="12.85546875" bestFit="1" customWidth="1"/>
    <col min="3333" max="3334" width="10.85546875" bestFit="1" customWidth="1"/>
    <col min="3335" max="3335" width="13.28515625" bestFit="1" customWidth="1"/>
    <col min="3336" max="3336" width="7.28515625" customWidth="1"/>
    <col min="3585" max="3585" width="6.42578125" customWidth="1"/>
    <col min="3586" max="3586" width="11.42578125" bestFit="1" customWidth="1"/>
    <col min="3587" max="3587" width="34.28515625" customWidth="1"/>
    <col min="3588" max="3588" width="12.85546875" bestFit="1" customWidth="1"/>
    <col min="3589" max="3590" width="10.85546875" bestFit="1" customWidth="1"/>
    <col min="3591" max="3591" width="13.28515625" bestFit="1" customWidth="1"/>
    <col min="3592" max="3592" width="7.28515625" customWidth="1"/>
    <col min="3841" max="3841" width="6.42578125" customWidth="1"/>
    <col min="3842" max="3842" width="11.42578125" bestFit="1" customWidth="1"/>
    <col min="3843" max="3843" width="34.28515625" customWidth="1"/>
    <col min="3844" max="3844" width="12.85546875" bestFit="1" customWidth="1"/>
    <col min="3845" max="3846" width="10.85546875" bestFit="1" customWidth="1"/>
    <col min="3847" max="3847" width="13.28515625" bestFit="1" customWidth="1"/>
    <col min="3848" max="3848" width="7.28515625" customWidth="1"/>
    <col min="4097" max="4097" width="6.42578125" customWidth="1"/>
    <col min="4098" max="4098" width="11.42578125" bestFit="1" customWidth="1"/>
    <col min="4099" max="4099" width="34.28515625" customWidth="1"/>
    <col min="4100" max="4100" width="12.85546875" bestFit="1" customWidth="1"/>
    <col min="4101" max="4102" width="10.85546875" bestFit="1" customWidth="1"/>
    <col min="4103" max="4103" width="13.28515625" bestFit="1" customWidth="1"/>
    <col min="4104" max="4104" width="7.28515625" customWidth="1"/>
    <col min="4353" max="4353" width="6.42578125" customWidth="1"/>
    <col min="4354" max="4354" width="11.42578125" bestFit="1" customWidth="1"/>
    <col min="4355" max="4355" width="34.28515625" customWidth="1"/>
    <col min="4356" max="4356" width="12.85546875" bestFit="1" customWidth="1"/>
    <col min="4357" max="4358" width="10.85546875" bestFit="1" customWidth="1"/>
    <col min="4359" max="4359" width="13.28515625" bestFit="1" customWidth="1"/>
    <col min="4360" max="4360" width="7.28515625" customWidth="1"/>
    <col min="4609" max="4609" width="6.42578125" customWidth="1"/>
    <col min="4610" max="4610" width="11.42578125" bestFit="1" customWidth="1"/>
    <col min="4611" max="4611" width="34.28515625" customWidth="1"/>
    <col min="4612" max="4612" width="12.85546875" bestFit="1" customWidth="1"/>
    <col min="4613" max="4614" width="10.85546875" bestFit="1" customWidth="1"/>
    <col min="4615" max="4615" width="13.28515625" bestFit="1" customWidth="1"/>
    <col min="4616" max="4616" width="7.28515625" customWidth="1"/>
    <col min="4865" max="4865" width="6.42578125" customWidth="1"/>
    <col min="4866" max="4866" width="11.42578125" bestFit="1" customWidth="1"/>
    <col min="4867" max="4867" width="34.28515625" customWidth="1"/>
    <col min="4868" max="4868" width="12.85546875" bestFit="1" customWidth="1"/>
    <col min="4869" max="4870" width="10.85546875" bestFit="1" customWidth="1"/>
    <col min="4871" max="4871" width="13.28515625" bestFit="1" customWidth="1"/>
    <col min="4872" max="4872" width="7.28515625" customWidth="1"/>
    <col min="5121" max="5121" width="6.42578125" customWidth="1"/>
    <col min="5122" max="5122" width="11.42578125" bestFit="1" customWidth="1"/>
    <col min="5123" max="5123" width="34.28515625" customWidth="1"/>
    <col min="5124" max="5124" width="12.85546875" bestFit="1" customWidth="1"/>
    <col min="5125" max="5126" width="10.85546875" bestFit="1" customWidth="1"/>
    <col min="5127" max="5127" width="13.28515625" bestFit="1" customWidth="1"/>
    <col min="5128" max="5128" width="7.28515625" customWidth="1"/>
    <col min="5377" max="5377" width="6.42578125" customWidth="1"/>
    <col min="5378" max="5378" width="11.42578125" bestFit="1" customWidth="1"/>
    <col min="5379" max="5379" width="34.28515625" customWidth="1"/>
    <col min="5380" max="5380" width="12.85546875" bestFit="1" customWidth="1"/>
    <col min="5381" max="5382" width="10.85546875" bestFit="1" customWidth="1"/>
    <col min="5383" max="5383" width="13.28515625" bestFit="1" customWidth="1"/>
    <col min="5384" max="5384" width="7.28515625" customWidth="1"/>
    <col min="5633" max="5633" width="6.42578125" customWidth="1"/>
    <col min="5634" max="5634" width="11.42578125" bestFit="1" customWidth="1"/>
    <col min="5635" max="5635" width="34.28515625" customWidth="1"/>
    <col min="5636" max="5636" width="12.85546875" bestFit="1" customWidth="1"/>
    <col min="5637" max="5638" width="10.85546875" bestFit="1" customWidth="1"/>
    <col min="5639" max="5639" width="13.28515625" bestFit="1" customWidth="1"/>
    <col min="5640" max="5640" width="7.28515625" customWidth="1"/>
    <col min="5889" max="5889" width="6.42578125" customWidth="1"/>
    <col min="5890" max="5890" width="11.42578125" bestFit="1" customWidth="1"/>
    <col min="5891" max="5891" width="34.28515625" customWidth="1"/>
    <col min="5892" max="5892" width="12.85546875" bestFit="1" customWidth="1"/>
    <col min="5893" max="5894" width="10.85546875" bestFit="1" customWidth="1"/>
    <col min="5895" max="5895" width="13.28515625" bestFit="1" customWidth="1"/>
    <col min="5896" max="5896" width="7.28515625" customWidth="1"/>
    <col min="6145" max="6145" width="6.42578125" customWidth="1"/>
    <col min="6146" max="6146" width="11.42578125" bestFit="1" customWidth="1"/>
    <col min="6147" max="6147" width="34.28515625" customWidth="1"/>
    <col min="6148" max="6148" width="12.85546875" bestFit="1" customWidth="1"/>
    <col min="6149" max="6150" width="10.85546875" bestFit="1" customWidth="1"/>
    <col min="6151" max="6151" width="13.28515625" bestFit="1" customWidth="1"/>
    <col min="6152" max="6152" width="7.28515625" customWidth="1"/>
    <col min="6401" max="6401" width="6.42578125" customWidth="1"/>
    <col min="6402" max="6402" width="11.42578125" bestFit="1" customWidth="1"/>
    <col min="6403" max="6403" width="34.28515625" customWidth="1"/>
    <col min="6404" max="6404" width="12.85546875" bestFit="1" customWidth="1"/>
    <col min="6405" max="6406" width="10.85546875" bestFit="1" customWidth="1"/>
    <col min="6407" max="6407" width="13.28515625" bestFit="1" customWidth="1"/>
    <col min="6408" max="6408" width="7.28515625" customWidth="1"/>
    <col min="6657" max="6657" width="6.42578125" customWidth="1"/>
    <col min="6658" max="6658" width="11.42578125" bestFit="1" customWidth="1"/>
    <col min="6659" max="6659" width="34.28515625" customWidth="1"/>
    <col min="6660" max="6660" width="12.85546875" bestFit="1" customWidth="1"/>
    <col min="6661" max="6662" width="10.85546875" bestFit="1" customWidth="1"/>
    <col min="6663" max="6663" width="13.28515625" bestFit="1" customWidth="1"/>
    <col min="6664" max="6664" width="7.28515625" customWidth="1"/>
    <col min="6913" max="6913" width="6.42578125" customWidth="1"/>
    <col min="6914" max="6914" width="11.42578125" bestFit="1" customWidth="1"/>
    <col min="6915" max="6915" width="34.28515625" customWidth="1"/>
    <col min="6916" max="6916" width="12.85546875" bestFit="1" customWidth="1"/>
    <col min="6917" max="6918" width="10.85546875" bestFit="1" customWidth="1"/>
    <col min="6919" max="6919" width="13.28515625" bestFit="1" customWidth="1"/>
    <col min="6920" max="6920" width="7.28515625" customWidth="1"/>
    <col min="7169" max="7169" width="6.42578125" customWidth="1"/>
    <col min="7170" max="7170" width="11.42578125" bestFit="1" customWidth="1"/>
    <col min="7171" max="7171" width="34.28515625" customWidth="1"/>
    <col min="7172" max="7172" width="12.85546875" bestFit="1" customWidth="1"/>
    <col min="7173" max="7174" width="10.85546875" bestFit="1" customWidth="1"/>
    <col min="7175" max="7175" width="13.28515625" bestFit="1" customWidth="1"/>
    <col min="7176" max="7176" width="7.28515625" customWidth="1"/>
    <col min="7425" max="7425" width="6.42578125" customWidth="1"/>
    <col min="7426" max="7426" width="11.42578125" bestFit="1" customWidth="1"/>
    <col min="7427" max="7427" width="34.28515625" customWidth="1"/>
    <col min="7428" max="7428" width="12.85546875" bestFit="1" customWidth="1"/>
    <col min="7429" max="7430" width="10.85546875" bestFit="1" customWidth="1"/>
    <col min="7431" max="7431" width="13.28515625" bestFit="1" customWidth="1"/>
    <col min="7432" max="7432" width="7.28515625" customWidth="1"/>
    <col min="7681" max="7681" width="6.42578125" customWidth="1"/>
    <col min="7682" max="7682" width="11.42578125" bestFit="1" customWidth="1"/>
    <col min="7683" max="7683" width="34.28515625" customWidth="1"/>
    <col min="7684" max="7684" width="12.85546875" bestFit="1" customWidth="1"/>
    <col min="7685" max="7686" width="10.85546875" bestFit="1" customWidth="1"/>
    <col min="7687" max="7687" width="13.28515625" bestFit="1" customWidth="1"/>
    <col min="7688" max="7688" width="7.28515625" customWidth="1"/>
    <col min="7937" max="7937" width="6.42578125" customWidth="1"/>
    <col min="7938" max="7938" width="11.42578125" bestFit="1" customWidth="1"/>
    <col min="7939" max="7939" width="34.28515625" customWidth="1"/>
    <col min="7940" max="7940" width="12.85546875" bestFit="1" customWidth="1"/>
    <col min="7941" max="7942" width="10.85546875" bestFit="1" customWidth="1"/>
    <col min="7943" max="7943" width="13.28515625" bestFit="1" customWidth="1"/>
    <col min="7944" max="7944" width="7.28515625" customWidth="1"/>
    <col min="8193" max="8193" width="6.42578125" customWidth="1"/>
    <col min="8194" max="8194" width="11.42578125" bestFit="1" customWidth="1"/>
    <col min="8195" max="8195" width="34.28515625" customWidth="1"/>
    <col min="8196" max="8196" width="12.85546875" bestFit="1" customWidth="1"/>
    <col min="8197" max="8198" width="10.85546875" bestFit="1" customWidth="1"/>
    <col min="8199" max="8199" width="13.28515625" bestFit="1" customWidth="1"/>
    <col min="8200" max="8200" width="7.28515625" customWidth="1"/>
    <col min="8449" max="8449" width="6.42578125" customWidth="1"/>
    <col min="8450" max="8450" width="11.42578125" bestFit="1" customWidth="1"/>
    <col min="8451" max="8451" width="34.28515625" customWidth="1"/>
    <col min="8452" max="8452" width="12.85546875" bestFit="1" customWidth="1"/>
    <col min="8453" max="8454" width="10.85546875" bestFit="1" customWidth="1"/>
    <col min="8455" max="8455" width="13.28515625" bestFit="1" customWidth="1"/>
    <col min="8456" max="8456" width="7.28515625" customWidth="1"/>
    <col min="8705" max="8705" width="6.42578125" customWidth="1"/>
    <col min="8706" max="8706" width="11.42578125" bestFit="1" customWidth="1"/>
    <col min="8707" max="8707" width="34.28515625" customWidth="1"/>
    <col min="8708" max="8708" width="12.85546875" bestFit="1" customWidth="1"/>
    <col min="8709" max="8710" width="10.85546875" bestFit="1" customWidth="1"/>
    <col min="8711" max="8711" width="13.28515625" bestFit="1" customWidth="1"/>
    <col min="8712" max="8712" width="7.28515625" customWidth="1"/>
    <col min="8961" max="8961" width="6.42578125" customWidth="1"/>
    <col min="8962" max="8962" width="11.42578125" bestFit="1" customWidth="1"/>
    <col min="8963" max="8963" width="34.28515625" customWidth="1"/>
    <col min="8964" max="8964" width="12.85546875" bestFit="1" customWidth="1"/>
    <col min="8965" max="8966" width="10.85546875" bestFit="1" customWidth="1"/>
    <col min="8967" max="8967" width="13.28515625" bestFit="1" customWidth="1"/>
    <col min="8968" max="8968" width="7.28515625" customWidth="1"/>
    <col min="9217" max="9217" width="6.42578125" customWidth="1"/>
    <col min="9218" max="9218" width="11.42578125" bestFit="1" customWidth="1"/>
    <col min="9219" max="9219" width="34.28515625" customWidth="1"/>
    <col min="9220" max="9220" width="12.85546875" bestFit="1" customWidth="1"/>
    <col min="9221" max="9222" width="10.85546875" bestFit="1" customWidth="1"/>
    <col min="9223" max="9223" width="13.28515625" bestFit="1" customWidth="1"/>
    <col min="9224" max="9224" width="7.28515625" customWidth="1"/>
    <col min="9473" max="9473" width="6.42578125" customWidth="1"/>
    <col min="9474" max="9474" width="11.42578125" bestFit="1" customWidth="1"/>
    <col min="9475" max="9475" width="34.28515625" customWidth="1"/>
    <col min="9476" max="9476" width="12.85546875" bestFit="1" customWidth="1"/>
    <col min="9477" max="9478" width="10.85546875" bestFit="1" customWidth="1"/>
    <col min="9479" max="9479" width="13.28515625" bestFit="1" customWidth="1"/>
    <col min="9480" max="9480" width="7.28515625" customWidth="1"/>
    <col min="9729" max="9729" width="6.42578125" customWidth="1"/>
    <col min="9730" max="9730" width="11.42578125" bestFit="1" customWidth="1"/>
    <col min="9731" max="9731" width="34.28515625" customWidth="1"/>
    <col min="9732" max="9732" width="12.85546875" bestFit="1" customWidth="1"/>
    <col min="9733" max="9734" width="10.85546875" bestFit="1" customWidth="1"/>
    <col min="9735" max="9735" width="13.28515625" bestFit="1" customWidth="1"/>
    <col min="9736" max="9736" width="7.28515625" customWidth="1"/>
    <col min="9985" max="9985" width="6.42578125" customWidth="1"/>
    <col min="9986" max="9986" width="11.42578125" bestFit="1" customWidth="1"/>
    <col min="9987" max="9987" width="34.28515625" customWidth="1"/>
    <col min="9988" max="9988" width="12.85546875" bestFit="1" customWidth="1"/>
    <col min="9989" max="9990" width="10.85546875" bestFit="1" customWidth="1"/>
    <col min="9991" max="9991" width="13.28515625" bestFit="1" customWidth="1"/>
    <col min="9992" max="9992" width="7.28515625" customWidth="1"/>
    <col min="10241" max="10241" width="6.42578125" customWidth="1"/>
    <col min="10242" max="10242" width="11.42578125" bestFit="1" customWidth="1"/>
    <col min="10243" max="10243" width="34.28515625" customWidth="1"/>
    <col min="10244" max="10244" width="12.85546875" bestFit="1" customWidth="1"/>
    <col min="10245" max="10246" width="10.85546875" bestFit="1" customWidth="1"/>
    <col min="10247" max="10247" width="13.28515625" bestFit="1" customWidth="1"/>
    <col min="10248" max="10248" width="7.28515625" customWidth="1"/>
    <col min="10497" max="10497" width="6.42578125" customWidth="1"/>
    <col min="10498" max="10498" width="11.42578125" bestFit="1" customWidth="1"/>
    <col min="10499" max="10499" width="34.28515625" customWidth="1"/>
    <col min="10500" max="10500" width="12.85546875" bestFit="1" customWidth="1"/>
    <col min="10501" max="10502" width="10.85546875" bestFit="1" customWidth="1"/>
    <col min="10503" max="10503" width="13.28515625" bestFit="1" customWidth="1"/>
    <col min="10504" max="10504" width="7.28515625" customWidth="1"/>
    <col min="10753" max="10753" width="6.42578125" customWidth="1"/>
    <col min="10754" max="10754" width="11.42578125" bestFit="1" customWidth="1"/>
    <col min="10755" max="10755" width="34.28515625" customWidth="1"/>
    <col min="10756" max="10756" width="12.85546875" bestFit="1" customWidth="1"/>
    <col min="10757" max="10758" width="10.85546875" bestFit="1" customWidth="1"/>
    <col min="10759" max="10759" width="13.28515625" bestFit="1" customWidth="1"/>
    <col min="10760" max="10760" width="7.28515625" customWidth="1"/>
    <col min="11009" max="11009" width="6.42578125" customWidth="1"/>
    <col min="11010" max="11010" width="11.42578125" bestFit="1" customWidth="1"/>
    <col min="11011" max="11011" width="34.28515625" customWidth="1"/>
    <col min="11012" max="11012" width="12.85546875" bestFit="1" customWidth="1"/>
    <col min="11013" max="11014" width="10.85546875" bestFit="1" customWidth="1"/>
    <col min="11015" max="11015" width="13.28515625" bestFit="1" customWidth="1"/>
    <col min="11016" max="11016" width="7.28515625" customWidth="1"/>
    <col min="11265" max="11265" width="6.42578125" customWidth="1"/>
    <col min="11266" max="11266" width="11.42578125" bestFit="1" customWidth="1"/>
    <col min="11267" max="11267" width="34.28515625" customWidth="1"/>
    <col min="11268" max="11268" width="12.85546875" bestFit="1" customWidth="1"/>
    <col min="11269" max="11270" width="10.85546875" bestFit="1" customWidth="1"/>
    <col min="11271" max="11271" width="13.28515625" bestFit="1" customWidth="1"/>
    <col min="11272" max="11272" width="7.28515625" customWidth="1"/>
    <col min="11521" max="11521" width="6.42578125" customWidth="1"/>
    <col min="11522" max="11522" width="11.42578125" bestFit="1" customWidth="1"/>
    <col min="11523" max="11523" width="34.28515625" customWidth="1"/>
    <col min="11524" max="11524" width="12.85546875" bestFit="1" customWidth="1"/>
    <col min="11525" max="11526" width="10.85546875" bestFit="1" customWidth="1"/>
    <col min="11527" max="11527" width="13.28515625" bestFit="1" customWidth="1"/>
    <col min="11528" max="11528" width="7.28515625" customWidth="1"/>
    <col min="11777" max="11777" width="6.42578125" customWidth="1"/>
    <col min="11778" max="11778" width="11.42578125" bestFit="1" customWidth="1"/>
    <col min="11779" max="11779" width="34.28515625" customWidth="1"/>
    <col min="11780" max="11780" width="12.85546875" bestFit="1" customWidth="1"/>
    <col min="11781" max="11782" width="10.85546875" bestFit="1" customWidth="1"/>
    <col min="11783" max="11783" width="13.28515625" bestFit="1" customWidth="1"/>
    <col min="11784" max="11784" width="7.28515625" customWidth="1"/>
    <col min="12033" max="12033" width="6.42578125" customWidth="1"/>
    <col min="12034" max="12034" width="11.42578125" bestFit="1" customWidth="1"/>
    <col min="12035" max="12035" width="34.28515625" customWidth="1"/>
    <col min="12036" max="12036" width="12.85546875" bestFit="1" customWidth="1"/>
    <col min="12037" max="12038" width="10.85546875" bestFit="1" customWidth="1"/>
    <col min="12039" max="12039" width="13.28515625" bestFit="1" customWidth="1"/>
    <col min="12040" max="12040" width="7.28515625" customWidth="1"/>
    <col min="12289" max="12289" width="6.42578125" customWidth="1"/>
    <col min="12290" max="12290" width="11.42578125" bestFit="1" customWidth="1"/>
    <col min="12291" max="12291" width="34.28515625" customWidth="1"/>
    <col min="12292" max="12292" width="12.85546875" bestFit="1" customWidth="1"/>
    <col min="12293" max="12294" width="10.85546875" bestFit="1" customWidth="1"/>
    <col min="12295" max="12295" width="13.28515625" bestFit="1" customWidth="1"/>
    <col min="12296" max="12296" width="7.28515625" customWidth="1"/>
    <col min="12545" max="12545" width="6.42578125" customWidth="1"/>
    <col min="12546" max="12546" width="11.42578125" bestFit="1" customWidth="1"/>
    <col min="12547" max="12547" width="34.28515625" customWidth="1"/>
    <col min="12548" max="12548" width="12.85546875" bestFit="1" customWidth="1"/>
    <col min="12549" max="12550" width="10.85546875" bestFit="1" customWidth="1"/>
    <col min="12551" max="12551" width="13.28515625" bestFit="1" customWidth="1"/>
    <col min="12552" max="12552" width="7.28515625" customWidth="1"/>
    <col min="12801" max="12801" width="6.42578125" customWidth="1"/>
    <col min="12802" max="12802" width="11.42578125" bestFit="1" customWidth="1"/>
    <col min="12803" max="12803" width="34.28515625" customWidth="1"/>
    <col min="12804" max="12804" width="12.85546875" bestFit="1" customWidth="1"/>
    <col min="12805" max="12806" width="10.85546875" bestFit="1" customWidth="1"/>
    <col min="12807" max="12807" width="13.28515625" bestFit="1" customWidth="1"/>
    <col min="12808" max="12808" width="7.28515625" customWidth="1"/>
    <col min="13057" max="13057" width="6.42578125" customWidth="1"/>
    <col min="13058" max="13058" width="11.42578125" bestFit="1" customWidth="1"/>
    <col min="13059" max="13059" width="34.28515625" customWidth="1"/>
    <col min="13060" max="13060" width="12.85546875" bestFit="1" customWidth="1"/>
    <col min="13061" max="13062" width="10.85546875" bestFit="1" customWidth="1"/>
    <col min="13063" max="13063" width="13.28515625" bestFit="1" customWidth="1"/>
    <col min="13064" max="13064" width="7.28515625" customWidth="1"/>
    <col min="13313" max="13313" width="6.42578125" customWidth="1"/>
    <col min="13314" max="13314" width="11.42578125" bestFit="1" customWidth="1"/>
    <col min="13315" max="13315" width="34.28515625" customWidth="1"/>
    <col min="13316" max="13316" width="12.85546875" bestFit="1" customWidth="1"/>
    <col min="13317" max="13318" width="10.85546875" bestFit="1" customWidth="1"/>
    <col min="13319" max="13319" width="13.28515625" bestFit="1" customWidth="1"/>
    <col min="13320" max="13320" width="7.28515625" customWidth="1"/>
    <col min="13569" max="13569" width="6.42578125" customWidth="1"/>
    <col min="13570" max="13570" width="11.42578125" bestFit="1" customWidth="1"/>
    <col min="13571" max="13571" width="34.28515625" customWidth="1"/>
    <col min="13572" max="13572" width="12.85546875" bestFit="1" customWidth="1"/>
    <col min="13573" max="13574" width="10.85546875" bestFit="1" customWidth="1"/>
    <col min="13575" max="13575" width="13.28515625" bestFit="1" customWidth="1"/>
    <col min="13576" max="13576" width="7.28515625" customWidth="1"/>
    <col min="13825" max="13825" width="6.42578125" customWidth="1"/>
    <col min="13826" max="13826" width="11.42578125" bestFit="1" customWidth="1"/>
    <col min="13827" max="13827" width="34.28515625" customWidth="1"/>
    <col min="13828" max="13828" width="12.85546875" bestFit="1" customWidth="1"/>
    <col min="13829" max="13830" width="10.85546875" bestFit="1" customWidth="1"/>
    <col min="13831" max="13831" width="13.28515625" bestFit="1" customWidth="1"/>
    <col min="13832" max="13832" width="7.28515625" customWidth="1"/>
    <col min="14081" max="14081" width="6.42578125" customWidth="1"/>
    <col min="14082" max="14082" width="11.42578125" bestFit="1" customWidth="1"/>
    <col min="14083" max="14083" width="34.28515625" customWidth="1"/>
    <col min="14084" max="14084" width="12.85546875" bestFit="1" customWidth="1"/>
    <col min="14085" max="14086" width="10.85546875" bestFit="1" customWidth="1"/>
    <col min="14087" max="14087" width="13.28515625" bestFit="1" customWidth="1"/>
    <col min="14088" max="14088" width="7.28515625" customWidth="1"/>
    <col min="14337" max="14337" width="6.42578125" customWidth="1"/>
    <col min="14338" max="14338" width="11.42578125" bestFit="1" customWidth="1"/>
    <col min="14339" max="14339" width="34.28515625" customWidth="1"/>
    <col min="14340" max="14340" width="12.85546875" bestFit="1" customWidth="1"/>
    <col min="14341" max="14342" width="10.85546875" bestFit="1" customWidth="1"/>
    <col min="14343" max="14343" width="13.28515625" bestFit="1" customWidth="1"/>
    <col min="14344" max="14344" width="7.28515625" customWidth="1"/>
    <col min="14593" max="14593" width="6.42578125" customWidth="1"/>
    <col min="14594" max="14594" width="11.42578125" bestFit="1" customWidth="1"/>
    <col min="14595" max="14595" width="34.28515625" customWidth="1"/>
    <col min="14596" max="14596" width="12.85546875" bestFit="1" customWidth="1"/>
    <col min="14597" max="14598" width="10.85546875" bestFit="1" customWidth="1"/>
    <col min="14599" max="14599" width="13.28515625" bestFit="1" customWidth="1"/>
    <col min="14600" max="14600" width="7.28515625" customWidth="1"/>
    <col min="14849" max="14849" width="6.42578125" customWidth="1"/>
    <col min="14850" max="14850" width="11.42578125" bestFit="1" customWidth="1"/>
    <col min="14851" max="14851" width="34.28515625" customWidth="1"/>
    <col min="14852" max="14852" width="12.85546875" bestFit="1" customWidth="1"/>
    <col min="14853" max="14854" width="10.85546875" bestFit="1" customWidth="1"/>
    <col min="14855" max="14855" width="13.28515625" bestFit="1" customWidth="1"/>
    <col min="14856" max="14856" width="7.28515625" customWidth="1"/>
    <col min="15105" max="15105" width="6.42578125" customWidth="1"/>
    <col min="15106" max="15106" width="11.42578125" bestFit="1" customWidth="1"/>
    <col min="15107" max="15107" width="34.28515625" customWidth="1"/>
    <col min="15108" max="15108" width="12.85546875" bestFit="1" customWidth="1"/>
    <col min="15109" max="15110" width="10.85546875" bestFit="1" customWidth="1"/>
    <col min="15111" max="15111" width="13.28515625" bestFit="1" customWidth="1"/>
    <col min="15112" max="15112" width="7.28515625" customWidth="1"/>
    <col min="15361" max="15361" width="6.42578125" customWidth="1"/>
    <col min="15362" max="15362" width="11.42578125" bestFit="1" customWidth="1"/>
    <col min="15363" max="15363" width="34.28515625" customWidth="1"/>
    <col min="15364" max="15364" width="12.85546875" bestFit="1" customWidth="1"/>
    <col min="15365" max="15366" width="10.85546875" bestFit="1" customWidth="1"/>
    <col min="15367" max="15367" width="13.28515625" bestFit="1" customWidth="1"/>
    <col min="15368" max="15368" width="7.28515625" customWidth="1"/>
    <col min="15617" max="15617" width="6.42578125" customWidth="1"/>
    <col min="15618" max="15618" width="11.42578125" bestFit="1" customWidth="1"/>
    <col min="15619" max="15619" width="34.28515625" customWidth="1"/>
    <col min="15620" max="15620" width="12.85546875" bestFit="1" customWidth="1"/>
    <col min="15621" max="15622" width="10.85546875" bestFit="1" customWidth="1"/>
    <col min="15623" max="15623" width="13.28515625" bestFit="1" customWidth="1"/>
    <col min="15624" max="15624" width="7.28515625" customWidth="1"/>
    <col min="15873" max="15873" width="6.42578125" customWidth="1"/>
    <col min="15874" max="15874" width="11.42578125" bestFit="1" customWidth="1"/>
    <col min="15875" max="15875" width="34.28515625" customWidth="1"/>
    <col min="15876" max="15876" width="12.85546875" bestFit="1" customWidth="1"/>
    <col min="15877" max="15878" width="10.85546875" bestFit="1" customWidth="1"/>
    <col min="15879" max="15879" width="13.28515625" bestFit="1" customWidth="1"/>
    <col min="15880" max="15880" width="7.28515625" customWidth="1"/>
    <col min="16129" max="16129" width="6.42578125" customWidth="1"/>
    <col min="16130" max="16130" width="11.42578125" bestFit="1" customWidth="1"/>
    <col min="16131" max="16131" width="34.28515625" customWidth="1"/>
    <col min="16132" max="16132" width="12.85546875" bestFit="1" customWidth="1"/>
    <col min="16133" max="16134" width="10.85546875" bestFit="1" customWidth="1"/>
    <col min="16135" max="16135" width="13.28515625" bestFit="1" customWidth="1"/>
    <col min="16136" max="16136" width="7.28515625" customWidth="1"/>
  </cols>
  <sheetData>
    <row r="1" spans="1:10" ht="11.45" customHeight="1" x14ac:dyDescent="0.25">
      <c r="A1" s="450" t="s">
        <v>1003</v>
      </c>
      <c r="B1" s="451" t="s">
        <v>1004</v>
      </c>
      <c r="C1" s="465" t="s">
        <v>651</v>
      </c>
      <c r="D1" s="453" t="s">
        <v>1005</v>
      </c>
      <c r="E1" s="453" t="s">
        <v>1006</v>
      </c>
      <c r="F1" s="453" t="s">
        <v>1007</v>
      </c>
      <c r="G1" s="453" t="s">
        <v>1008</v>
      </c>
      <c r="H1" s="452"/>
    </row>
    <row r="2" spans="1:10" ht="1.35" customHeight="1" x14ac:dyDescent="0.25"/>
    <row r="3" spans="1:10" ht="15.2" customHeight="1" x14ac:dyDescent="0.25">
      <c r="A3" s="454" t="s">
        <v>1009</v>
      </c>
      <c r="B3" s="455"/>
      <c r="C3" s="455"/>
      <c r="D3" s="455"/>
      <c r="E3" s="455"/>
      <c r="F3" s="455"/>
      <c r="G3" s="455"/>
      <c r="H3" s="455"/>
    </row>
    <row r="4" spans="1:10" x14ac:dyDescent="0.25">
      <c r="A4" s="456" t="s">
        <v>1010</v>
      </c>
      <c r="B4" s="457" t="s">
        <v>1011</v>
      </c>
      <c r="C4" s="455"/>
      <c r="D4" s="463">
        <v>33833310.130000003</v>
      </c>
      <c r="E4" s="463">
        <v>20195744.460000001</v>
      </c>
      <c r="F4" s="463">
        <v>23413413.280000001</v>
      </c>
      <c r="G4" s="463">
        <v>30615641.309999999</v>
      </c>
      <c r="H4" s="455"/>
    </row>
    <row r="5" spans="1:10" x14ac:dyDescent="0.25">
      <c r="A5" s="456" t="s">
        <v>1012</v>
      </c>
      <c r="B5" s="457" t="s">
        <v>50</v>
      </c>
      <c r="C5" s="455"/>
      <c r="D5" s="463">
        <v>14414188.25</v>
      </c>
      <c r="E5" s="463">
        <v>20164767.460000001</v>
      </c>
      <c r="F5" s="463">
        <v>22952141.93</v>
      </c>
      <c r="G5" s="463">
        <v>11626813.779999999</v>
      </c>
      <c r="H5" s="455"/>
      <c r="I5" s="267">
        <f>D5-G5</f>
        <v>2787374.4700000007</v>
      </c>
      <c r="J5" s="264">
        <f>+I5-I6+I44</f>
        <v>311871.47000000067</v>
      </c>
    </row>
    <row r="6" spans="1:10" x14ac:dyDescent="0.25">
      <c r="A6" s="456" t="s">
        <v>1013</v>
      </c>
      <c r="B6" s="457" t="s">
        <v>1014</v>
      </c>
      <c r="C6" s="455"/>
      <c r="D6" s="463">
        <v>13834787.939999999</v>
      </c>
      <c r="E6" s="463">
        <v>15193149.890000001</v>
      </c>
      <c r="F6" s="463">
        <v>17668652.890000001</v>
      </c>
      <c r="G6" s="463">
        <v>11359284.939999999</v>
      </c>
      <c r="H6" s="455"/>
      <c r="I6" s="267">
        <f>D6-G6</f>
        <v>2475503</v>
      </c>
      <c r="J6" s="263"/>
    </row>
    <row r="7" spans="1:10" x14ac:dyDescent="0.25">
      <c r="A7" s="456" t="s">
        <v>1015</v>
      </c>
      <c r="B7" s="457" t="s">
        <v>1016</v>
      </c>
      <c r="C7" s="455"/>
      <c r="D7" s="463">
        <v>13834787.939999999</v>
      </c>
      <c r="E7" s="463">
        <v>15193149.890000001</v>
      </c>
      <c r="F7" s="463">
        <v>17668652.890000001</v>
      </c>
      <c r="G7" s="463">
        <v>11359284.939999999</v>
      </c>
      <c r="H7" s="455"/>
      <c r="I7" s="267">
        <f t="shared" ref="I7" si="0">D7-G7</f>
        <v>2475503</v>
      </c>
      <c r="J7" s="263"/>
    </row>
    <row r="8" spans="1:10" x14ac:dyDescent="0.25">
      <c r="A8" s="458" t="s">
        <v>1017</v>
      </c>
      <c r="B8" s="459" t="s">
        <v>1018</v>
      </c>
      <c r="C8" s="455"/>
      <c r="D8" s="464">
        <v>27500</v>
      </c>
      <c r="E8" s="464">
        <v>20051.53</v>
      </c>
      <c r="F8" s="464">
        <v>17051.53</v>
      </c>
      <c r="G8" s="464">
        <v>30500</v>
      </c>
      <c r="H8" s="455"/>
    </row>
    <row r="9" spans="1:10" x14ac:dyDescent="0.25">
      <c r="A9" s="460" t="s">
        <v>1019</v>
      </c>
      <c r="B9" s="461" t="s">
        <v>1020</v>
      </c>
      <c r="C9" s="461" t="s">
        <v>1021</v>
      </c>
      <c r="D9" s="462">
        <v>3000</v>
      </c>
      <c r="E9" s="462">
        <v>2830.06</v>
      </c>
      <c r="F9" s="462">
        <v>2830.06</v>
      </c>
      <c r="G9" s="462">
        <v>3000</v>
      </c>
      <c r="H9" s="455"/>
    </row>
    <row r="10" spans="1:10" x14ac:dyDescent="0.25">
      <c r="A10" s="460" t="s">
        <v>1022</v>
      </c>
      <c r="B10" s="461" t="s">
        <v>1023</v>
      </c>
      <c r="C10" s="461" t="s">
        <v>1024</v>
      </c>
      <c r="D10" s="462">
        <v>3000</v>
      </c>
      <c r="E10" s="462">
        <v>2200.92</v>
      </c>
      <c r="F10" s="462">
        <v>2200.92</v>
      </c>
      <c r="G10" s="462">
        <v>3000</v>
      </c>
      <c r="H10" s="455"/>
    </row>
    <row r="11" spans="1:10" x14ac:dyDescent="0.25">
      <c r="A11" s="460" t="s">
        <v>1025</v>
      </c>
      <c r="B11" s="461" t="s">
        <v>1026</v>
      </c>
      <c r="C11" s="461" t="s">
        <v>1027</v>
      </c>
      <c r="D11" s="462">
        <v>3000</v>
      </c>
      <c r="E11" s="462">
        <v>1098.3900000000001</v>
      </c>
      <c r="F11" s="462">
        <v>1098.3900000000001</v>
      </c>
      <c r="G11" s="462">
        <v>3000</v>
      </c>
      <c r="H11" s="455"/>
    </row>
    <row r="12" spans="1:10" x14ac:dyDescent="0.25">
      <c r="A12" s="460" t="s">
        <v>1028</v>
      </c>
      <c r="B12" s="461" t="s">
        <v>1029</v>
      </c>
      <c r="C12" s="461" t="s">
        <v>1030</v>
      </c>
      <c r="D12" s="462">
        <v>3000</v>
      </c>
      <c r="E12" s="462">
        <v>2194.46</v>
      </c>
      <c r="F12" s="462">
        <v>2194.46</v>
      </c>
      <c r="G12" s="462">
        <v>3000</v>
      </c>
      <c r="H12" s="455"/>
    </row>
    <row r="13" spans="1:10" x14ac:dyDescent="0.25">
      <c r="A13" s="460" t="s">
        <v>1031</v>
      </c>
      <c r="B13" s="461" t="s">
        <v>1032</v>
      </c>
      <c r="C13" s="461" t="s">
        <v>1033</v>
      </c>
      <c r="D13" s="462">
        <v>3000</v>
      </c>
      <c r="E13" s="462">
        <v>0</v>
      </c>
      <c r="F13" s="462">
        <v>0</v>
      </c>
      <c r="G13" s="462">
        <v>3000</v>
      </c>
      <c r="H13" s="455"/>
    </row>
    <row r="14" spans="1:10" x14ac:dyDescent="0.25">
      <c r="A14" s="460" t="s">
        <v>1034</v>
      </c>
      <c r="B14" s="461" t="s">
        <v>1035</v>
      </c>
      <c r="C14" s="461" t="s">
        <v>1036</v>
      </c>
      <c r="D14" s="462">
        <v>3000</v>
      </c>
      <c r="E14" s="462">
        <v>2578.9299999999998</v>
      </c>
      <c r="F14" s="462">
        <v>2578.9299999999998</v>
      </c>
      <c r="G14" s="462">
        <v>3000</v>
      </c>
      <c r="H14" s="455"/>
    </row>
    <row r="15" spans="1:10" x14ac:dyDescent="0.25">
      <c r="A15" s="460" t="s">
        <v>1037</v>
      </c>
      <c r="B15" s="461" t="s">
        <v>1038</v>
      </c>
      <c r="C15" s="461" t="s">
        <v>1039</v>
      </c>
      <c r="D15" s="462">
        <v>3000</v>
      </c>
      <c r="E15" s="462">
        <v>2266.48</v>
      </c>
      <c r="F15" s="462">
        <v>2266.48</v>
      </c>
      <c r="G15" s="462">
        <v>3000</v>
      </c>
      <c r="H15" s="455"/>
    </row>
    <row r="16" spans="1:10" x14ac:dyDescent="0.25">
      <c r="A16" s="460" t="s">
        <v>1040</v>
      </c>
      <c r="B16" s="461" t="s">
        <v>1041</v>
      </c>
      <c r="C16" s="461" t="s">
        <v>1042</v>
      </c>
      <c r="D16" s="462">
        <v>3000</v>
      </c>
      <c r="E16" s="462">
        <v>972.87</v>
      </c>
      <c r="F16" s="462">
        <v>972.87</v>
      </c>
      <c r="G16" s="462">
        <v>3000</v>
      </c>
      <c r="H16" s="455"/>
    </row>
    <row r="17" spans="1:9" x14ac:dyDescent="0.25">
      <c r="A17" s="460" t="s">
        <v>1043</v>
      </c>
      <c r="B17" s="461" t="s">
        <v>1044</v>
      </c>
      <c r="C17" s="461" t="s">
        <v>1045</v>
      </c>
      <c r="D17" s="462">
        <v>3000</v>
      </c>
      <c r="E17" s="462">
        <v>0</v>
      </c>
      <c r="F17" s="462">
        <v>0</v>
      </c>
      <c r="G17" s="462">
        <v>3000</v>
      </c>
      <c r="H17" s="455"/>
    </row>
    <row r="18" spans="1:9" x14ac:dyDescent="0.25">
      <c r="A18" s="460" t="s">
        <v>1046</v>
      </c>
      <c r="B18" s="461" t="s">
        <v>1047</v>
      </c>
      <c r="C18" s="461" t="s">
        <v>1048</v>
      </c>
      <c r="D18" s="462">
        <v>500</v>
      </c>
      <c r="E18" s="462">
        <v>0</v>
      </c>
      <c r="F18" s="462">
        <v>0</v>
      </c>
      <c r="G18" s="462">
        <v>500</v>
      </c>
      <c r="H18" s="455"/>
    </row>
    <row r="19" spans="1:9" x14ac:dyDescent="0.25">
      <c r="A19" s="460" t="s">
        <v>1049</v>
      </c>
      <c r="B19" s="461" t="s">
        <v>1050</v>
      </c>
      <c r="C19" s="461" t="s">
        <v>88</v>
      </c>
      <c r="D19" s="462">
        <v>0</v>
      </c>
      <c r="E19" s="462">
        <v>5909.42</v>
      </c>
      <c r="F19" s="462">
        <v>2909.42</v>
      </c>
      <c r="G19" s="462">
        <v>3000</v>
      </c>
      <c r="H19" s="455"/>
    </row>
    <row r="20" spans="1:9" x14ac:dyDescent="0.25">
      <c r="A20" s="458" t="s">
        <v>1051</v>
      </c>
      <c r="B20" s="459" t="s">
        <v>1052</v>
      </c>
      <c r="C20" s="455"/>
      <c r="D20" s="464">
        <v>0</v>
      </c>
      <c r="E20" s="464">
        <v>10910054.380000001</v>
      </c>
      <c r="F20" s="464">
        <v>10910054.380000001</v>
      </c>
      <c r="G20" s="464">
        <v>0</v>
      </c>
      <c r="H20" s="455"/>
    </row>
    <row r="21" spans="1:9" x14ac:dyDescent="0.25">
      <c r="A21" s="460" t="s">
        <v>1053</v>
      </c>
      <c r="B21" s="461" t="s">
        <v>1054</v>
      </c>
      <c r="C21" s="461" t="s">
        <v>112</v>
      </c>
      <c r="D21" s="462">
        <v>0</v>
      </c>
      <c r="E21" s="462">
        <v>10868714.050000001</v>
      </c>
      <c r="F21" s="462">
        <v>10868714.050000001</v>
      </c>
      <c r="G21" s="462">
        <v>0</v>
      </c>
      <c r="H21" s="455"/>
    </row>
    <row r="22" spans="1:9" x14ac:dyDescent="0.25">
      <c r="A22" s="460" t="s">
        <v>1055</v>
      </c>
      <c r="B22" s="461" t="s">
        <v>1056</v>
      </c>
      <c r="C22" s="461" t="s">
        <v>938</v>
      </c>
      <c r="D22" s="462">
        <v>0</v>
      </c>
      <c r="E22" s="462">
        <v>75.400000000000006</v>
      </c>
      <c r="F22" s="462">
        <v>75.400000000000006</v>
      </c>
      <c r="G22" s="462">
        <v>0</v>
      </c>
      <c r="H22" s="455"/>
    </row>
    <row r="23" spans="1:9" x14ac:dyDescent="0.25">
      <c r="A23" s="460" t="s">
        <v>1057</v>
      </c>
      <c r="B23" s="461" t="s">
        <v>1058</v>
      </c>
      <c r="C23" s="461" t="s">
        <v>1059</v>
      </c>
      <c r="D23" s="462">
        <v>0</v>
      </c>
      <c r="E23" s="462">
        <v>41264.93</v>
      </c>
      <c r="F23" s="462">
        <v>41264.93</v>
      </c>
      <c r="G23" s="462">
        <v>0</v>
      </c>
      <c r="H23" s="455"/>
    </row>
    <row r="24" spans="1:9" x14ac:dyDescent="0.25">
      <c r="A24" s="458" t="s">
        <v>1060</v>
      </c>
      <c r="B24" s="459" t="s">
        <v>1061</v>
      </c>
      <c r="C24" s="455"/>
      <c r="D24" s="464">
        <v>13807287.939999999</v>
      </c>
      <c r="E24" s="464">
        <v>4263043.9800000004</v>
      </c>
      <c r="F24" s="464">
        <v>6741546.9800000004</v>
      </c>
      <c r="G24" s="464">
        <v>11328784.939999999</v>
      </c>
      <c r="H24" s="455"/>
    </row>
    <row r="25" spans="1:9" x14ac:dyDescent="0.25">
      <c r="A25" s="460" t="s">
        <v>1062</v>
      </c>
      <c r="B25" s="461" t="s">
        <v>1063</v>
      </c>
      <c r="C25" s="461" t="s">
        <v>112</v>
      </c>
      <c r="D25" s="462">
        <v>5863681.6500000004</v>
      </c>
      <c r="E25" s="462">
        <v>4125353.54</v>
      </c>
      <c r="F25" s="462">
        <v>6741396.1799999997</v>
      </c>
      <c r="G25" s="462">
        <v>3247639.01</v>
      </c>
      <c r="H25" s="455"/>
    </row>
    <row r="26" spans="1:9" x14ac:dyDescent="0.25">
      <c r="A26" s="460" t="s">
        <v>1064</v>
      </c>
      <c r="B26" s="461" t="s">
        <v>1065</v>
      </c>
      <c r="C26" s="461" t="s">
        <v>938</v>
      </c>
      <c r="D26" s="462">
        <v>4136292.64</v>
      </c>
      <c r="E26" s="462">
        <v>50158.62</v>
      </c>
      <c r="F26" s="462">
        <v>75.400000000000006</v>
      </c>
      <c r="G26" s="462">
        <v>4186375.86</v>
      </c>
      <c r="H26" s="455"/>
    </row>
    <row r="27" spans="1:9" x14ac:dyDescent="0.25">
      <c r="A27" s="460" t="s">
        <v>1066</v>
      </c>
      <c r="B27" s="461" t="s">
        <v>1067</v>
      </c>
      <c r="C27" s="461" t="s">
        <v>1059</v>
      </c>
      <c r="D27" s="462">
        <v>3807313.65</v>
      </c>
      <c r="E27" s="462">
        <v>87531.82</v>
      </c>
      <c r="F27" s="462">
        <v>75.400000000000006</v>
      </c>
      <c r="G27" s="462">
        <v>3894770.07</v>
      </c>
      <c r="H27" s="455"/>
    </row>
    <row r="28" spans="1:9" x14ac:dyDescent="0.25">
      <c r="A28" s="456" t="s">
        <v>1068</v>
      </c>
      <c r="B28" s="457" t="s">
        <v>1069</v>
      </c>
      <c r="C28" s="455"/>
      <c r="D28" s="463">
        <v>579400.31000000006</v>
      </c>
      <c r="E28" s="463">
        <v>4971617.57</v>
      </c>
      <c r="F28" s="463">
        <v>5283489.04</v>
      </c>
      <c r="G28" s="463">
        <v>267528.84000000003</v>
      </c>
      <c r="H28" s="455"/>
      <c r="I28" s="468">
        <f>+G28-D28</f>
        <v>-311871.47000000003</v>
      </c>
    </row>
    <row r="29" spans="1:9" x14ac:dyDescent="0.25">
      <c r="A29" s="456" t="s">
        <v>1070</v>
      </c>
      <c r="B29" s="457" t="s">
        <v>1071</v>
      </c>
      <c r="C29" s="455"/>
      <c r="D29" s="463">
        <v>-14419.93</v>
      </c>
      <c r="E29" s="463">
        <v>4133373.26</v>
      </c>
      <c r="F29" s="463">
        <v>4118953.33</v>
      </c>
      <c r="G29" s="463">
        <v>0</v>
      </c>
      <c r="H29" s="455"/>
    </row>
    <row r="30" spans="1:9" x14ac:dyDescent="0.25">
      <c r="A30" s="458" t="s">
        <v>1072</v>
      </c>
      <c r="B30" s="459" t="s">
        <v>1073</v>
      </c>
      <c r="C30" s="455"/>
      <c r="D30" s="464">
        <v>-14419.93</v>
      </c>
      <c r="E30" s="464">
        <v>4133373.26</v>
      </c>
      <c r="F30" s="464">
        <v>4118953.33</v>
      </c>
      <c r="G30" s="464">
        <v>0</v>
      </c>
      <c r="H30" s="455"/>
    </row>
    <row r="31" spans="1:9" x14ac:dyDescent="0.25">
      <c r="A31" s="460" t="s">
        <v>1074</v>
      </c>
      <c r="B31" s="461" t="s">
        <v>1075</v>
      </c>
      <c r="C31" s="461" t="s">
        <v>128</v>
      </c>
      <c r="D31" s="462">
        <v>-14419.93</v>
      </c>
      <c r="E31" s="462">
        <v>14419.93</v>
      </c>
      <c r="F31" s="462">
        <v>0</v>
      </c>
      <c r="G31" s="462">
        <v>0</v>
      </c>
      <c r="H31" s="455"/>
    </row>
    <row r="32" spans="1:9" x14ac:dyDescent="0.25">
      <c r="A32" s="460" t="s">
        <v>1076</v>
      </c>
      <c r="B32" s="461" t="s">
        <v>1077</v>
      </c>
      <c r="C32" s="461" t="s">
        <v>1078</v>
      </c>
      <c r="D32" s="462">
        <v>0</v>
      </c>
      <c r="E32" s="462">
        <v>4118953.33</v>
      </c>
      <c r="F32" s="462">
        <v>4118953.33</v>
      </c>
      <c r="G32" s="462">
        <v>0</v>
      </c>
      <c r="H32" s="455"/>
    </row>
    <row r="33" spans="1:9" x14ac:dyDescent="0.25">
      <c r="A33" s="456" t="s">
        <v>1079</v>
      </c>
      <c r="B33" s="457" t="s">
        <v>1080</v>
      </c>
      <c r="C33" s="455"/>
      <c r="D33" s="463">
        <v>559492.66</v>
      </c>
      <c r="E33" s="463">
        <v>838244.31</v>
      </c>
      <c r="F33" s="463">
        <v>1160245.53</v>
      </c>
      <c r="G33" s="463">
        <v>237491.44</v>
      </c>
      <c r="H33" s="455"/>
    </row>
    <row r="34" spans="1:9" x14ac:dyDescent="0.25">
      <c r="A34" s="458" t="s">
        <v>1081</v>
      </c>
      <c r="B34" s="459" t="s">
        <v>1082</v>
      </c>
      <c r="C34" s="455"/>
      <c r="D34" s="464">
        <v>559492.66</v>
      </c>
      <c r="E34" s="464">
        <v>838244.31</v>
      </c>
      <c r="F34" s="464">
        <v>1160245.53</v>
      </c>
      <c r="G34" s="464">
        <v>237491.44</v>
      </c>
      <c r="H34" s="455"/>
    </row>
    <row r="35" spans="1:9" x14ac:dyDescent="0.25">
      <c r="A35" s="460" t="s">
        <v>1083</v>
      </c>
      <c r="B35" s="461" t="s">
        <v>1084</v>
      </c>
      <c r="C35" s="461" t="s">
        <v>1085</v>
      </c>
      <c r="D35" s="462">
        <v>459273.58</v>
      </c>
      <c r="E35" s="462">
        <v>326555.74</v>
      </c>
      <c r="F35" s="462">
        <v>670074.67000000004</v>
      </c>
      <c r="G35" s="462">
        <v>115754.65</v>
      </c>
      <c r="H35" s="455"/>
    </row>
    <row r="36" spans="1:9" x14ac:dyDescent="0.25">
      <c r="A36" s="460" t="s">
        <v>1086</v>
      </c>
      <c r="B36" s="461" t="s">
        <v>1087</v>
      </c>
      <c r="C36" s="461" t="s">
        <v>134</v>
      </c>
      <c r="D36" s="462">
        <v>45348.9</v>
      </c>
      <c r="E36" s="462">
        <v>433035.43</v>
      </c>
      <c r="F36" s="462">
        <v>411517.72</v>
      </c>
      <c r="G36" s="462">
        <v>66866.61</v>
      </c>
      <c r="H36" s="455"/>
    </row>
    <row r="37" spans="1:9" x14ac:dyDescent="0.25">
      <c r="A37" s="460" t="s">
        <v>1088</v>
      </c>
      <c r="B37" s="461" t="s">
        <v>1089</v>
      </c>
      <c r="C37" s="461" t="s">
        <v>1090</v>
      </c>
      <c r="D37" s="462">
        <v>34914.11</v>
      </c>
      <c r="E37" s="462">
        <v>0</v>
      </c>
      <c r="F37" s="462">
        <v>0</v>
      </c>
      <c r="G37" s="462">
        <v>34914.11</v>
      </c>
      <c r="H37" s="455"/>
    </row>
    <row r="38" spans="1:9" x14ac:dyDescent="0.25">
      <c r="A38" s="460" t="s">
        <v>1091</v>
      </c>
      <c r="B38" s="461" t="s">
        <v>1092</v>
      </c>
      <c r="C38" s="461" t="s">
        <v>142</v>
      </c>
      <c r="D38" s="462">
        <v>19956.07</v>
      </c>
      <c r="E38" s="462">
        <v>0</v>
      </c>
      <c r="F38" s="462">
        <v>0</v>
      </c>
      <c r="G38" s="462">
        <v>19956.07</v>
      </c>
      <c r="H38" s="455"/>
    </row>
    <row r="39" spans="1:9" x14ac:dyDescent="0.25">
      <c r="A39" s="460" t="s">
        <v>1093</v>
      </c>
      <c r="B39" s="461" t="s">
        <v>1094</v>
      </c>
      <c r="C39" s="461" t="s">
        <v>1095</v>
      </c>
      <c r="D39" s="462">
        <v>0</v>
      </c>
      <c r="E39" s="462">
        <v>78653.14</v>
      </c>
      <c r="F39" s="462">
        <v>78653.14</v>
      </c>
      <c r="G39" s="462">
        <v>0</v>
      </c>
      <c r="H39" s="455"/>
    </row>
    <row r="40" spans="1:9" x14ac:dyDescent="0.25">
      <c r="A40" s="456" t="s">
        <v>1096</v>
      </c>
      <c r="B40" s="457" t="s">
        <v>1097</v>
      </c>
      <c r="C40" s="455"/>
      <c r="D40" s="463">
        <v>34327.58</v>
      </c>
      <c r="E40" s="463">
        <v>0</v>
      </c>
      <c r="F40" s="463">
        <v>4290.18</v>
      </c>
      <c r="G40" s="463">
        <v>30037.4</v>
      </c>
      <c r="H40" s="455"/>
      <c r="I40" s="468">
        <f>+G40-D40</f>
        <v>-4290.18</v>
      </c>
    </row>
    <row r="41" spans="1:9" x14ac:dyDescent="0.25">
      <c r="A41" s="458" t="s">
        <v>1098</v>
      </c>
      <c r="B41" s="459" t="s">
        <v>1099</v>
      </c>
      <c r="C41" s="455"/>
      <c r="D41" s="464">
        <v>34327.58</v>
      </c>
      <c r="E41" s="464">
        <v>0</v>
      </c>
      <c r="F41" s="464">
        <v>4290.18</v>
      </c>
      <c r="G41" s="464">
        <v>30037.4</v>
      </c>
      <c r="H41" s="455"/>
    </row>
    <row r="42" spans="1:9" x14ac:dyDescent="0.25">
      <c r="A42" s="460" t="s">
        <v>1100</v>
      </c>
      <c r="B42" s="461" t="s">
        <v>1101</v>
      </c>
      <c r="C42" s="461" t="s">
        <v>148</v>
      </c>
      <c r="D42" s="462">
        <v>34327.58</v>
      </c>
      <c r="E42" s="462">
        <v>0</v>
      </c>
      <c r="F42" s="462">
        <v>4290.18</v>
      </c>
      <c r="G42" s="462">
        <v>30037.4</v>
      </c>
      <c r="H42" s="455"/>
    </row>
    <row r="43" spans="1:9" x14ac:dyDescent="0.25">
      <c r="A43" s="456" t="s">
        <v>1102</v>
      </c>
      <c r="B43" s="457" t="s">
        <v>48</v>
      </c>
      <c r="C43" s="455"/>
      <c r="D43" s="463">
        <v>19419121.879999999</v>
      </c>
      <c r="E43" s="463">
        <v>30977</v>
      </c>
      <c r="F43" s="463">
        <v>461271.35</v>
      </c>
      <c r="G43" s="463">
        <v>18988827.530000001</v>
      </c>
      <c r="H43" s="455"/>
    </row>
    <row r="44" spans="1:9" x14ac:dyDescent="0.25">
      <c r="A44" s="456" t="s">
        <v>1103</v>
      </c>
      <c r="B44" s="457" t="s">
        <v>1104</v>
      </c>
      <c r="C44" s="455"/>
      <c r="D44" s="463">
        <v>51419.44</v>
      </c>
      <c r="E44" s="463">
        <v>0</v>
      </c>
      <c r="F44" s="463">
        <v>0</v>
      </c>
      <c r="G44" s="463">
        <v>51419.44</v>
      </c>
      <c r="H44" s="455"/>
    </row>
    <row r="45" spans="1:9" x14ac:dyDescent="0.25">
      <c r="A45" s="456" t="s">
        <v>1105</v>
      </c>
      <c r="B45" s="457" t="s">
        <v>1106</v>
      </c>
      <c r="C45" s="455"/>
      <c r="D45" s="463">
        <v>51419.44</v>
      </c>
      <c r="E45" s="463">
        <v>0</v>
      </c>
      <c r="F45" s="463">
        <v>0</v>
      </c>
      <c r="G45" s="463">
        <v>51419.44</v>
      </c>
      <c r="H45" s="455"/>
    </row>
    <row r="46" spans="1:9" x14ac:dyDescent="0.25">
      <c r="A46" s="458" t="s">
        <v>1107</v>
      </c>
      <c r="B46" s="459" t="s">
        <v>1108</v>
      </c>
      <c r="C46" s="455"/>
      <c r="D46" s="464">
        <v>51419.44</v>
      </c>
      <c r="E46" s="464">
        <v>0</v>
      </c>
      <c r="F46" s="464">
        <v>0</v>
      </c>
      <c r="G46" s="464">
        <v>51419.44</v>
      </c>
      <c r="H46" s="455"/>
    </row>
    <row r="47" spans="1:9" x14ac:dyDescent="0.25">
      <c r="A47" s="460" t="s">
        <v>1109</v>
      </c>
      <c r="B47" s="461" t="s">
        <v>1110</v>
      </c>
      <c r="C47" s="461" t="s">
        <v>1111</v>
      </c>
      <c r="D47" s="462">
        <v>51419.44</v>
      </c>
      <c r="E47" s="462">
        <v>0</v>
      </c>
      <c r="F47" s="462">
        <v>0</v>
      </c>
      <c r="G47" s="462">
        <v>51419.44</v>
      </c>
      <c r="H47" s="455"/>
      <c r="I47" s="468">
        <f>+G47-D47</f>
        <v>0</v>
      </c>
    </row>
    <row r="48" spans="1:9" x14ac:dyDescent="0.25">
      <c r="A48" s="456" t="s">
        <v>1112</v>
      </c>
      <c r="B48" s="457" t="s">
        <v>1113</v>
      </c>
      <c r="C48" s="455"/>
      <c r="D48" s="463">
        <v>19234225.18</v>
      </c>
      <c r="E48" s="463">
        <v>30977</v>
      </c>
      <c r="F48" s="463">
        <v>450661.34</v>
      </c>
      <c r="G48" s="463">
        <v>18814540.84</v>
      </c>
      <c r="H48" s="455"/>
    </row>
    <row r="49" spans="1:8" x14ac:dyDescent="0.25">
      <c r="A49" s="456" t="s">
        <v>1114</v>
      </c>
      <c r="B49" s="457" t="s">
        <v>1115</v>
      </c>
      <c r="C49" s="455"/>
      <c r="D49" s="463">
        <v>25828317.809999999</v>
      </c>
      <c r="E49" s="463">
        <v>6600</v>
      </c>
      <c r="F49" s="463">
        <v>0</v>
      </c>
      <c r="G49" s="463">
        <v>25834917.809999999</v>
      </c>
      <c r="H49" s="455"/>
    </row>
    <row r="50" spans="1:8" x14ac:dyDescent="0.25">
      <c r="A50" s="458" t="s">
        <v>1116</v>
      </c>
      <c r="B50" s="459" t="s">
        <v>1117</v>
      </c>
      <c r="C50" s="455"/>
      <c r="D50" s="464">
        <v>25828317.809999999</v>
      </c>
      <c r="E50" s="464">
        <v>6600</v>
      </c>
      <c r="F50" s="464">
        <v>0</v>
      </c>
      <c r="G50" s="464">
        <v>25834917.809999999</v>
      </c>
      <c r="H50" s="455"/>
    </row>
    <row r="51" spans="1:8" x14ac:dyDescent="0.25">
      <c r="A51" s="460" t="s">
        <v>1118</v>
      </c>
      <c r="B51" s="461" t="s">
        <v>1119</v>
      </c>
      <c r="C51" s="461" t="s">
        <v>164</v>
      </c>
      <c r="D51" s="462">
        <v>2499984.1</v>
      </c>
      <c r="E51" s="462">
        <v>0</v>
      </c>
      <c r="F51" s="462">
        <v>0</v>
      </c>
      <c r="G51" s="462">
        <v>2499984.1</v>
      </c>
      <c r="H51" s="455"/>
    </row>
    <row r="52" spans="1:8" x14ac:dyDescent="0.25">
      <c r="A52" s="460" t="s">
        <v>1120</v>
      </c>
      <c r="B52" s="461" t="s">
        <v>1121</v>
      </c>
      <c r="C52" s="461" t="s">
        <v>166</v>
      </c>
      <c r="D52" s="462">
        <v>1226239.22</v>
      </c>
      <c r="E52" s="462">
        <v>0</v>
      </c>
      <c r="F52" s="462">
        <v>0</v>
      </c>
      <c r="G52" s="462">
        <v>1226239.22</v>
      </c>
      <c r="H52" s="455"/>
    </row>
    <row r="53" spans="1:8" x14ac:dyDescent="0.25">
      <c r="A53" s="460" t="s">
        <v>1122</v>
      </c>
      <c r="B53" s="461" t="s">
        <v>1123</v>
      </c>
      <c r="C53" s="461" t="s">
        <v>1124</v>
      </c>
      <c r="D53" s="462">
        <v>4710479.97</v>
      </c>
      <c r="E53" s="462">
        <v>0</v>
      </c>
      <c r="F53" s="462">
        <v>0</v>
      </c>
      <c r="G53" s="462">
        <v>4710479.97</v>
      </c>
      <c r="H53" s="455"/>
    </row>
    <row r="54" spans="1:8" x14ac:dyDescent="0.25">
      <c r="A54" s="460" t="s">
        <v>1125</v>
      </c>
      <c r="B54" s="461" t="s">
        <v>1126</v>
      </c>
      <c r="C54" s="461" t="s">
        <v>170</v>
      </c>
      <c r="D54" s="462">
        <v>984003.58</v>
      </c>
      <c r="E54" s="462">
        <v>0</v>
      </c>
      <c r="F54" s="462">
        <v>0</v>
      </c>
      <c r="G54" s="462">
        <v>984003.58</v>
      </c>
      <c r="H54" s="455"/>
    </row>
    <row r="55" spans="1:8" x14ac:dyDescent="0.25">
      <c r="A55" s="460" t="s">
        <v>1127</v>
      </c>
      <c r="B55" s="461" t="s">
        <v>1128</v>
      </c>
      <c r="C55" s="461" t="s">
        <v>172</v>
      </c>
      <c r="D55" s="462">
        <v>2506813.0299999998</v>
      </c>
      <c r="E55" s="462">
        <v>0</v>
      </c>
      <c r="F55" s="462">
        <v>0</v>
      </c>
      <c r="G55" s="462">
        <v>2506813.0299999998</v>
      </c>
      <c r="H55" s="455"/>
    </row>
    <row r="56" spans="1:8" x14ac:dyDescent="0.25">
      <c r="A56" s="460" t="s">
        <v>1129</v>
      </c>
      <c r="B56" s="461" t="s">
        <v>1130</v>
      </c>
      <c r="C56" s="461" t="s">
        <v>174</v>
      </c>
      <c r="D56" s="462">
        <v>3825349.69</v>
      </c>
      <c r="E56" s="462">
        <v>0</v>
      </c>
      <c r="F56" s="462">
        <v>0</v>
      </c>
      <c r="G56" s="462">
        <v>3825349.69</v>
      </c>
      <c r="H56" s="455"/>
    </row>
    <row r="57" spans="1:8" x14ac:dyDescent="0.25">
      <c r="A57" s="460" t="s">
        <v>1131</v>
      </c>
      <c r="B57" s="461" t="s">
        <v>1132</v>
      </c>
      <c r="C57" s="461" t="s">
        <v>178</v>
      </c>
      <c r="D57" s="462">
        <v>856.74</v>
      </c>
      <c r="E57" s="462">
        <v>6600</v>
      </c>
      <c r="F57" s="462">
        <v>0</v>
      </c>
      <c r="G57" s="462">
        <v>7456.74</v>
      </c>
      <c r="H57" s="455"/>
    </row>
    <row r="58" spans="1:8" x14ac:dyDescent="0.25">
      <c r="A58" s="460" t="s">
        <v>1133</v>
      </c>
      <c r="B58" s="461" t="s">
        <v>1134</v>
      </c>
      <c r="C58" s="461" t="s">
        <v>180</v>
      </c>
      <c r="D58" s="462">
        <v>10074591.48</v>
      </c>
      <c r="E58" s="462">
        <v>0</v>
      </c>
      <c r="F58" s="462">
        <v>0</v>
      </c>
      <c r="G58" s="462">
        <v>10074591.48</v>
      </c>
      <c r="H58" s="455"/>
    </row>
    <row r="59" spans="1:8" x14ac:dyDescent="0.25">
      <c r="A59" s="456" t="s">
        <v>1135</v>
      </c>
      <c r="B59" s="457" t="s">
        <v>1136</v>
      </c>
      <c r="C59" s="455"/>
      <c r="D59" s="463">
        <v>-7518387.71</v>
      </c>
      <c r="E59" s="463">
        <v>0</v>
      </c>
      <c r="F59" s="463">
        <v>354669.31</v>
      </c>
      <c r="G59" s="463">
        <v>-7873057.0199999996</v>
      </c>
      <c r="H59" s="455"/>
    </row>
    <row r="60" spans="1:8" x14ac:dyDescent="0.25">
      <c r="A60" s="458" t="s">
        <v>1137</v>
      </c>
      <c r="B60" s="459" t="s">
        <v>1138</v>
      </c>
      <c r="C60" s="455"/>
      <c r="D60" s="464">
        <v>-7518387.71</v>
      </c>
      <c r="E60" s="464">
        <v>0</v>
      </c>
      <c r="F60" s="464">
        <v>354669.31</v>
      </c>
      <c r="G60" s="464">
        <v>-7873057.0199999996</v>
      </c>
      <c r="H60" s="455"/>
    </row>
    <row r="61" spans="1:8" x14ac:dyDescent="0.25">
      <c r="A61" s="460" t="s">
        <v>1139</v>
      </c>
      <c r="B61" s="461" t="s">
        <v>1140</v>
      </c>
      <c r="C61" s="461" t="s">
        <v>1141</v>
      </c>
      <c r="D61" s="462">
        <v>-289410.92</v>
      </c>
      <c r="E61" s="462">
        <v>0</v>
      </c>
      <c r="F61" s="462">
        <v>10599.62</v>
      </c>
      <c r="G61" s="462">
        <v>-300010.53999999998</v>
      </c>
      <c r="H61" s="455"/>
    </row>
    <row r="62" spans="1:8" x14ac:dyDescent="0.25">
      <c r="A62" s="460" t="s">
        <v>1142</v>
      </c>
      <c r="B62" s="461" t="s">
        <v>1143</v>
      </c>
      <c r="C62" s="461" t="s">
        <v>1144</v>
      </c>
      <c r="D62" s="462">
        <v>-357</v>
      </c>
      <c r="E62" s="462">
        <v>0</v>
      </c>
      <c r="F62" s="462">
        <v>62.14</v>
      </c>
      <c r="G62" s="462">
        <v>-419.14</v>
      </c>
      <c r="H62" s="455"/>
    </row>
    <row r="63" spans="1:8" x14ac:dyDescent="0.25">
      <c r="A63" s="460" t="s">
        <v>1145</v>
      </c>
      <c r="B63" s="461" t="s">
        <v>1146</v>
      </c>
      <c r="C63" s="461" t="s">
        <v>1147</v>
      </c>
      <c r="D63" s="462">
        <v>-564297.07999999996</v>
      </c>
      <c r="E63" s="462">
        <v>0</v>
      </c>
      <c r="F63" s="462">
        <v>22387.599999999999</v>
      </c>
      <c r="G63" s="462">
        <v>-586684.68000000005</v>
      </c>
      <c r="H63" s="455"/>
    </row>
    <row r="64" spans="1:8" x14ac:dyDescent="0.25">
      <c r="A64" s="460" t="s">
        <v>1148</v>
      </c>
      <c r="B64" s="461" t="s">
        <v>1149</v>
      </c>
      <c r="C64" s="461" t="s">
        <v>1150</v>
      </c>
      <c r="D64" s="462">
        <v>-2401901.2200000002</v>
      </c>
      <c r="E64" s="462">
        <v>0</v>
      </c>
      <c r="F64" s="462">
        <v>78444.42</v>
      </c>
      <c r="G64" s="462">
        <v>-2480345.64</v>
      </c>
      <c r="H64" s="455"/>
    </row>
    <row r="65" spans="1:8" x14ac:dyDescent="0.25">
      <c r="A65" s="460" t="s">
        <v>1151</v>
      </c>
      <c r="B65" s="461" t="s">
        <v>1152</v>
      </c>
      <c r="C65" s="461" t="s">
        <v>1153</v>
      </c>
      <c r="D65" s="462">
        <v>-153069.25</v>
      </c>
      <c r="E65" s="462">
        <v>0</v>
      </c>
      <c r="F65" s="462">
        <v>8200.27</v>
      </c>
      <c r="G65" s="462">
        <v>-161269.51999999999</v>
      </c>
      <c r="H65" s="455"/>
    </row>
    <row r="66" spans="1:8" x14ac:dyDescent="0.25">
      <c r="A66" s="460" t="s">
        <v>1154</v>
      </c>
      <c r="B66" s="461" t="s">
        <v>1155</v>
      </c>
      <c r="C66" s="461" t="s">
        <v>1156</v>
      </c>
      <c r="D66" s="462">
        <v>-1254435.31</v>
      </c>
      <c r="E66" s="462">
        <v>0</v>
      </c>
      <c r="F66" s="462">
        <v>41780.480000000003</v>
      </c>
      <c r="G66" s="462">
        <v>-1296215.79</v>
      </c>
      <c r="H66" s="455"/>
    </row>
    <row r="67" spans="1:8" x14ac:dyDescent="0.25">
      <c r="A67" s="460" t="s">
        <v>1157</v>
      </c>
      <c r="B67" s="461" t="s">
        <v>1158</v>
      </c>
      <c r="C67" s="461" t="s">
        <v>1159</v>
      </c>
      <c r="D67" s="462">
        <v>-1138704.0900000001</v>
      </c>
      <c r="E67" s="462">
        <v>0</v>
      </c>
      <c r="F67" s="462">
        <v>129443.48</v>
      </c>
      <c r="G67" s="462">
        <v>-1268147.57</v>
      </c>
      <c r="H67" s="455"/>
    </row>
    <row r="68" spans="1:8" x14ac:dyDescent="0.25">
      <c r="A68" s="460" t="s">
        <v>1160</v>
      </c>
      <c r="B68" s="461" t="s">
        <v>1161</v>
      </c>
      <c r="C68" s="461" t="s">
        <v>1162</v>
      </c>
      <c r="D68" s="462">
        <v>-1716212.84</v>
      </c>
      <c r="E68" s="462">
        <v>0</v>
      </c>
      <c r="F68" s="462">
        <v>63751.3</v>
      </c>
      <c r="G68" s="462">
        <v>-1779964.14</v>
      </c>
      <c r="H68" s="455"/>
    </row>
    <row r="69" spans="1:8" x14ac:dyDescent="0.25">
      <c r="A69" s="456" t="s">
        <v>1163</v>
      </c>
      <c r="B69" s="457" t="s">
        <v>1164</v>
      </c>
      <c r="C69" s="455"/>
      <c r="D69" s="463">
        <v>12602103.789999999</v>
      </c>
      <c r="E69" s="463">
        <v>24377</v>
      </c>
      <c r="F69" s="463">
        <v>0</v>
      </c>
      <c r="G69" s="463">
        <v>12626480.789999999</v>
      </c>
      <c r="H69" s="455"/>
    </row>
    <row r="70" spans="1:8" x14ac:dyDescent="0.25">
      <c r="A70" s="458" t="s">
        <v>1165</v>
      </c>
      <c r="B70" s="459" t="s">
        <v>1166</v>
      </c>
      <c r="C70" s="455"/>
      <c r="D70" s="464">
        <v>12602103.789999999</v>
      </c>
      <c r="E70" s="464">
        <v>24377</v>
      </c>
      <c r="F70" s="464">
        <v>0</v>
      </c>
      <c r="G70" s="464">
        <v>12626480.789999999</v>
      </c>
      <c r="H70" s="455"/>
    </row>
    <row r="71" spans="1:8" x14ac:dyDescent="0.25">
      <c r="A71" s="460" t="s">
        <v>1167</v>
      </c>
      <c r="B71" s="461" t="s">
        <v>1168</v>
      </c>
      <c r="C71" s="461" t="s">
        <v>164</v>
      </c>
      <c r="D71" s="462">
        <v>1973650.24</v>
      </c>
      <c r="E71" s="462">
        <v>24377</v>
      </c>
      <c r="F71" s="462">
        <v>0</v>
      </c>
      <c r="G71" s="462">
        <v>1998027.24</v>
      </c>
      <c r="H71" s="455"/>
    </row>
    <row r="72" spans="1:8" x14ac:dyDescent="0.25">
      <c r="A72" s="460" t="s">
        <v>1169</v>
      </c>
      <c r="B72" s="461" t="s">
        <v>1170</v>
      </c>
      <c r="C72" s="461" t="s">
        <v>166</v>
      </c>
      <c r="D72" s="462">
        <v>367701.24</v>
      </c>
      <c r="E72" s="462">
        <v>0</v>
      </c>
      <c r="F72" s="462">
        <v>0</v>
      </c>
      <c r="G72" s="462">
        <v>367701.24</v>
      </c>
      <c r="H72" s="455"/>
    </row>
    <row r="73" spans="1:8" x14ac:dyDescent="0.25">
      <c r="A73" s="460" t="s">
        <v>1171</v>
      </c>
      <c r="B73" s="461" t="s">
        <v>1172</v>
      </c>
      <c r="C73" s="461" t="s">
        <v>1124</v>
      </c>
      <c r="D73" s="462">
        <v>1205476.68</v>
      </c>
      <c r="E73" s="462">
        <v>0</v>
      </c>
      <c r="F73" s="462">
        <v>0</v>
      </c>
      <c r="G73" s="462">
        <v>1205476.68</v>
      </c>
      <c r="H73" s="455"/>
    </row>
    <row r="74" spans="1:8" x14ac:dyDescent="0.25">
      <c r="A74" s="460" t="s">
        <v>1173</v>
      </c>
      <c r="B74" s="461" t="s">
        <v>1174</v>
      </c>
      <c r="C74" s="461" t="s">
        <v>170</v>
      </c>
      <c r="D74" s="462">
        <v>76749.679999999993</v>
      </c>
      <c r="E74" s="462">
        <v>0</v>
      </c>
      <c r="F74" s="462">
        <v>0</v>
      </c>
      <c r="G74" s="462">
        <v>76749.679999999993</v>
      </c>
      <c r="H74" s="455"/>
    </row>
    <row r="75" spans="1:8" x14ac:dyDescent="0.25">
      <c r="A75" s="460" t="s">
        <v>1175</v>
      </c>
      <c r="B75" s="461" t="s">
        <v>1176</v>
      </c>
      <c r="C75" s="461" t="s">
        <v>172</v>
      </c>
      <c r="D75" s="462">
        <v>1980273.12</v>
      </c>
      <c r="E75" s="462">
        <v>0</v>
      </c>
      <c r="F75" s="462">
        <v>0</v>
      </c>
      <c r="G75" s="462">
        <v>1980273.12</v>
      </c>
      <c r="H75" s="455"/>
    </row>
    <row r="76" spans="1:8" x14ac:dyDescent="0.25">
      <c r="A76" s="460" t="s">
        <v>1177</v>
      </c>
      <c r="B76" s="461" t="s">
        <v>1178</v>
      </c>
      <c r="C76" s="461" t="s">
        <v>174</v>
      </c>
      <c r="D76" s="462">
        <v>4015258.75</v>
      </c>
      <c r="E76" s="462">
        <v>0</v>
      </c>
      <c r="F76" s="462">
        <v>0</v>
      </c>
      <c r="G76" s="462">
        <v>4015258.75</v>
      </c>
      <c r="H76" s="455"/>
    </row>
    <row r="77" spans="1:8" x14ac:dyDescent="0.25">
      <c r="A77" s="460" t="s">
        <v>1179</v>
      </c>
      <c r="B77" s="461" t="s">
        <v>1180</v>
      </c>
      <c r="C77" s="461" t="s">
        <v>209</v>
      </c>
      <c r="D77" s="462">
        <v>84012.76</v>
      </c>
      <c r="E77" s="462">
        <v>0</v>
      </c>
      <c r="F77" s="462">
        <v>0</v>
      </c>
      <c r="G77" s="462">
        <v>84012.76</v>
      </c>
      <c r="H77" s="455"/>
    </row>
    <row r="78" spans="1:8" x14ac:dyDescent="0.25">
      <c r="A78" s="460" t="s">
        <v>1181</v>
      </c>
      <c r="B78" s="461" t="s">
        <v>1182</v>
      </c>
      <c r="C78" s="461" t="s">
        <v>178</v>
      </c>
      <c r="D78" s="462">
        <v>68237.2</v>
      </c>
      <c r="E78" s="462">
        <v>0</v>
      </c>
      <c r="F78" s="462">
        <v>0</v>
      </c>
      <c r="G78" s="462">
        <v>68237.2</v>
      </c>
      <c r="H78" s="455"/>
    </row>
    <row r="79" spans="1:8" x14ac:dyDescent="0.25">
      <c r="A79" s="460" t="s">
        <v>1183</v>
      </c>
      <c r="B79" s="461" t="s">
        <v>1184</v>
      </c>
      <c r="C79" s="461" t="s">
        <v>180</v>
      </c>
      <c r="D79" s="462">
        <v>2830744.12</v>
      </c>
      <c r="E79" s="462">
        <v>0</v>
      </c>
      <c r="F79" s="462">
        <v>0</v>
      </c>
      <c r="G79" s="462">
        <v>2830744.12</v>
      </c>
      <c r="H79" s="455"/>
    </row>
    <row r="80" spans="1:8" x14ac:dyDescent="0.25">
      <c r="A80" s="456" t="s">
        <v>1185</v>
      </c>
      <c r="B80" s="457" t="s">
        <v>1186</v>
      </c>
      <c r="C80" s="455"/>
      <c r="D80" s="463">
        <v>-11677808.710000001</v>
      </c>
      <c r="E80" s="463">
        <v>0</v>
      </c>
      <c r="F80" s="463">
        <v>95992.03</v>
      </c>
      <c r="G80" s="463">
        <v>-11773800.74</v>
      </c>
      <c r="H80" s="455"/>
    </row>
    <row r="81" spans="1:8" x14ac:dyDescent="0.25">
      <c r="A81" s="458" t="s">
        <v>1187</v>
      </c>
      <c r="B81" s="459" t="s">
        <v>1188</v>
      </c>
      <c r="C81" s="455"/>
      <c r="D81" s="464">
        <v>-11677808.710000001</v>
      </c>
      <c r="E81" s="464">
        <v>0</v>
      </c>
      <c r="F81" s="464">
        <v>95992.03</v>
      </c>
      <c r="G81" s="464">
        <v>-11773800.74</v>
      </c>
      <c r="H81" s="455"/>
    </row>
    <row r="82" spans="1:8" x14ac:dyDescent="0.25">
      <c r="A82" s="460" t="s">
        <v>1189</v>
      </c>
      <c r="B82" s="461" t="s">
        <v>1190</v>
      </c>
      <c r="C82" s="461" t="s">
        <v>1141</v>
      </c>
      <c r="D82" s="462">
        <v>-277648.75</v>
      </c>
      <c r="E82" s="462">
        <v>0</v>
      </c>
      <c r="F82" s="462">
        <v>1938.87</v>
      </c>
      <c r="G82" s="462">
        <v>-279587.62</v>
      </c>
      <c r="H82" s="455"/>
    </row>
    <row r="83" spans="1:8" x14ac:dyDescent="0.25">
      <c r="A83" s="460" t="s">
        <v>1191</v>
      </c>
      <c r="B83" s="461" t="s">
        <v>1192</v>
      </c>
      <c r="C83" s="461" t="s">
        <v>1144</v>
      </c>
      <c r="D83" s="462">
        <v>-67961.02</v>
      </c>
      <c r="E83" s="462">
        <v>0</v>
      </c>
      <c r="F83" s="462">
        <v>39.54</v>
      </c>
      <c r="G83" s="462">
        <v>-68000.56</v>
      </c>
      <c r="H83" s="455"/>
    </row>
    <row r="84" spans="1:8" x14ac:dyDescent="0.25">
      <c r="A84" s="460" t="s">
        <v>1193</v>
      </c>
      <c r="B84" s="461" t="s">
        <v>1194</v>
      </c>
      <c r="C84" s="461" t="s">
        <v>1147</v>
      </c>
      <c r="D84" s="462">
        <v>-1682741.79</v>
      </c>
      <c r="E84" s="462">
        <v>0</v>
      </c>
      <c r="F84" s="462">
        <v>7098.29</v>
      </c>
      <c r="G84" s="462">
        <v>-1689840.08</v>
      </c>
      <c r="H84" s="455"/>
    </row>
    <row r="85" spans="1:8" x14ac:dyDescent="0.25">
      <c r="A85" s="460" t="s">
        <v>1195</v>
      </c>
      <c r="B85" s="461" t="s">
        <v>1196</v>
      </c>
      <c r="C85" s="461" t="s">
        <v>1197</v>
      </c>
      <c r="D85" s="462">
        <v>-1169589.8799999999</v>
      </c>
      <c r="E85" s="462">
        <v>0</v>
      </c>
      <c r="F85" s="462">
        <v>4816.71</v>
      </c>
      <c r="G85" s="462">
        <v>-1174406.5900000001</v>
      </c>
      <c r="H85" s="455"/>
    </row>
    <row r="86" spans="1:8" x14ac:dyDescent="0.25">
      <c r="A86" s="460" t="s">
        <v>1198</v>
      </c>
      <c r="B86" s="461" t="s">
        <v>1199</v>
      </c>
      <c r="C86" s="461" t="s">
        <v>1153</v>
      </c>
      <c r="D86" s="462">
        <v>-60227.97</v>
      </c>
      <c r="E86" s="462">
        <v>0</v>
      </c>
      <c r="F86" s="462">
        <v>346.76</v>
      </c>
      <c r="G86" s="462">
        <v>-60574.73</v>
      </c>
      <c r="H86" s="455"/>
    </row>
    <row r="87" spans="1:8" x14ac:dyDescent="0.25">
      <c r="A87" s="460" t="s">
        <v>1200</v>
      </c>
      <c r="B87" s="461" t="s">
        <v>1201</v>
      </c>
      <c r="C87" s="461" t="s">
        <v>1202</v>
      </c>
      <c r="D87" s="462">
        <v>-1948295.22</v>
      </c>
      <c r="E87" s="462">
        <v>0</v>
      </c>
      <c r="F87" s="462">
        <v>3204.96</v>
      </c>
      <c r="G87" s="462">
        <v>-1951500.18</v>
      </c>
      <c r="H87" s="455"/>
    </row>
    <row r="88" spans="1:8" x14ac:dyDescent="0.25">
      <c r="A88" s="460" t="s">
        <v>1203</v>
      </c>
      <c r="B88" s="461" t="s">
        <v>1204</v>
      </c>
      <c r="C88" s="461" t="s">
        <v>1159</v>
      </c>
      <c r="D88" s="462">
        <v>-2594900.5499999998</v>
      </c>
      <c r="E88" s="462">
        <v>0</v>
      </c>
      <c r="F88" s="462">
        <v>47180.01</v>
      </c>
      <c r="G88" s="462">
        <v>-2642080.56</v>
      </c>
      <c r="H88" s="455"/>
    </row>
    <row r="89" spans="1:8" x14ac:dyDescent="0.25">
      <c r="A89" s="460" t="s">
        <v>1205</v>
      </c>
      <c r="B89" s="461" t="s">
        <v>1206</v>
      </c>
      <c r="C89" s="461" t="s">
        <v>1207</v>
      </c>
      <c r="D89" s="462">
        <v>-3792430.77</v>
      </c>
      <c r="E89" s="462">
        <v>0</v>
      </c>
      <c r="F89" s="462">
        <v>31366.89</v>
      </c>
      <c r="G89" s="462">
        <v>-3823797.66</v>
      </c>
      <c r="H89" s="455"/>
    </row>
    <row r="90" spans="1:8" x14ac:dyDescent="0.25">
      <c r="A90" s="460" t="s">
        <v>1208</v>
      </c>
      <c r="B90" s="461" t="s">
        <v>1209</v>
      </c>
      <c r="C90" s="461" t="s">
        <v>1210</v>
      </c>
      <c r="D90" s="462">
        <v>-84012.76</v>
      </c>
      <c r="E90" s="462">
        <v>0</v>
      </c>
      <c r="F90" s="462">
        <v>0</v>
      </c>
      <c r="G90" s="462">
        <v>-84012.76</v>
      </c>
      <c r="H90" s="455"/>
    </row>
    <row r="91" spans="1:8" x14ac:dyDescent="0.25">
      <c r="A91" s="456" t="s">
        <v>1211</v>
      </c>
      <c r="B91" s="457" t="s">
        <v>1212</v>
      </c>
      <c r="C91" s="455"/>
      <c r="D91" s="463">
        <v>92809.87</v>
      </c>
      <c r="E91" s="463">
        <v>0</v>
      </c>
      <c r="F91" s="463">
        <v>4797.4399999999996</v>
      </c>
      <c r="G91" s="463">
        <v>88012.43</v>
      </c>
      <c r="H91" s="455"/>
    </row>
    <row r="92" spans="1:8" x14ac:dyDescent="0.25">
      <c r="A92" s="456" t="s">
        <v>1213</v>
      </c>
      <c r="B92" s="457" t="s">
        <v>1214</v>
      </c>
      <c r="C92" s="455"/>
      <c r="D92" s="463">
        <v>287926.21999999997</v>
      </c>
      <c r="E92" s="463">
        <v>0</v>
      </c>
      <c r="F92" s="463">
        <v>0</v>
      </c>
      <c r="G92" s="463">
        <v>287926.21999999997</v>
      </c>
      <c r="H92" s="455"/>
    </row>
    <row r="93" spans="1:8" x14ac:dyDescent="0.25">
      <c r="A93" s="458" t="s">
        <v>1215</v>
      </c>
      <c r="B93" s="459" t="s">
        <v>1216</v>
      </c>
      <c r="C93" s="455"/>
      <c r="D93" s="464">
        <v>287926.21999999997</v>
      </c>
      <c r="E93" s="464">
        <v>0</v>
      </c>
      <c r="F93" s="464">
        <v>0</v>
      </c>
      <c r="G93" s="464">
        <v>287926.21999999997</v>
      </c>
      <c r="H93" s="455"/>
    </row>
    <row r="94" spans="1:8" x14ac:dyDescent="0.25">
      <c r="A94" s="460" t="s">
        <v>1217</v>
      </c>
      <c r="B94" s="461" t="s">
        <v>1218</v>
      </c>
      <c r="C94" s="461" t="s">
        <v>1219</v>
      </c>
      <c r="D94" s="462">
        <v>287926.21999999997</v>
      </c>
      <c r="E94" s="462">
        <v>0</v>
      </c>
      <c r="F94" s="462">
        <v>0</v>
      </c>
      <c r="G94" s="462">
        <v>287926.21999999997</v>
      </c>
      <c r="H94" s="455"/>
    </row>
    <row r="95" spans="1:8" x14ac:dyDescent="0.25">
      <c r="A95" s="456" t="s">
        <v>1220</v>
      </c>
      <c r="B95" s="457" t="s">
        <v>1221</v>
      </c>
      <c r="C95" s="455"/>
      <c r="D95" s="463">
        <v>-195116.35</v>
      </c>
      <c r="E95" s="463">
        <v>0</v>
      </c>
      <c r="F95" s="463">
        <v>4797.4399999999996</v>
      </c>
      <c r="G95" s="463">
        <v>-199913.79</v>
      </c>
      <c r="H95" s="455"/>
    </row>
    <row r="96" spans="1:8" x14ac:dyDescent="0.25">
      <c r="A96" s="458" t="s">
        <v>1222</v>
      </c>
      <c r="B96" s="459" t="s">
        <v>1223</v>
      </c>
      <c r="C96" s="455"/>
      <c r="D96" s="464">
        <v>-195116.35</v>
      </c>
      <c r="E96" s="464">
        <v>0</v>
      </c>
      <c r="F96" s="464">
        <v>4797.4399999999996</v>
      </c>
      <c r="G96" s="464">
        <v>-199913.79</v>
      </c>
      <c r="H96" s="455"/>
    </row>
    <row r="97" spans="1:10" x14ac:dyDescent="0.25">
      <c r="A97" s="460" t="s">
        <v>1224</v>
      </c>
      <c r="B97" s="461" t="s">
        <v>1225</v>
      </c>
      <c r="C97" s="461" t="s">
        <v>1226</v>
      </c>
      <c r="D97" s="462">
        <v>-195116.35</v>
      </c>
      <c r="E97" s="462">
        <v>0</v>
      </c>
      <c r="F97" s="462">
        <v>4797.4399999999996</v>
      </c>
      <c r="G97" s="462">
        <v>-199913.79</v>
      </c>
      <c r="H97" s="455"/>
    </row>
    <row r="98" spans="1:10" x14ac:dyDescent="0.25">
      <c r="A98" s="456" t="s">
        <v>1227</v>
      </c>
      <c r="B98" s="457" t="s">
        <v>1228</v>
      </c>
      <c r="C98" s="455"/>
      <c r="D98" s="463">
        <v>40667.39</v>
      </c>
      <c r="E98" s="463">
        <v>0</v>
      </c>
      <c r="F98" s="463">
        <v>5812.57</v>
      </c>
      <c r="G98" s="463">
        <v>34854.82</v>
      </c>
      <c r="H98" s="455"/>
    </row>
    <row r="99" spans="1:10" x14ac:dyDescent="0.25">
      <c r="A99" s="456" t="s">
        <v>1229</v>
      </c>
      <c r="B99" s="457" t="s">
        <v>1230</v>
      </c>
      <c r="C99" s="455"/>
      <c r="D99" s="463">
        <v>479108.58</v>
      </c>
      <c r="E99" s="463">
        <v>0</v>
      </c>
      <c r="F99" s="463">
        <v>0</v>
      </c>
      <c r="G99" s="463">
        <v>479108.58</v>
      </c>
      <c r="H99" s="455"/>
    </row>
    <row r="100" spans="1:10" x14ac:dyDescent="0.25">
      <c r="A100" s="458" t="s">
        <v>1231</v>
      </c>
      <c r="B100" s="459" t="s">
        <v>1232</v>
      </c>
      <c r="C100" s="455"/>
      <c r="D100" s="464">
        <v>479108.58</v>
      </c>
      <c r="E100" s="464">
        <v>0</v>
      </c>
      <c r="F100" s="464">
        <v>0</v>
      </c>
      <c r="G100" s="464">
        <v>479108.58</v>
      </c>
      <c r="H100" s="455"/>
    </row>
    <row r="101" spans="1:10" x14ac:dyDescent="0.25">
      <c r="A101" s="460" t="s">
        <v>1233</v>
      </c>
      <c r="B101" s="461" t="s">
        <v>1234</v>
      </c>
      <c r="C101" s="461" t="s">
        <v>1219</v>
      </c>
      <c r="D101" s="462">
        <v>479108.58</v>
      </c>
      <c r="E101" s="462">
        <v>0</v>
      </c>
      <c r="F101" s="462">
        <v>0</v>
      </c>
      <c r="G101" s="462">
        <v>479108.58</v>
      </c>
      <c r="H101" s="455"/>
    </row>
    <row r="102" spans="1:10" x14ac:dyDescent="0.25">
      <c r="A102" s="456" t="s">
        <v>1235</v>
      </c>
      <c r="B102" s="457" t="s">
        <v>1236</v>
      </c>
      <c r="C102" s="455"/>
      <c r="D102" s="463">
        <v>-438441.19</v>
      </c>
      <c r="E102" s="463">
        <v>0</v>
      </c>
      <c r="F102" s="463">
        <v>5812.57</v>
      </c>
      <c r="G102" s="463">
        <v>-444253.76</v>
      </c>
      <c r="H102" s="455"/>
    </row>
    <row r="103" spans="1:10" x14ac:dyDescent="0.25">
      <c r="A103" s="458" t="s">
        <v>1237</v>
      </c>
      <c r="B103" s="459" t="s">
        <v>1238</v>
      </c>
      <c r="C103" s="455"/>
      <c r="D103" s="464">
        <v>-438441.19</v>
      </c>
      <c r="E103" s="464">
        <v>0</v>
      </c>
      <c r="F103" s="464">
        <v>5812.57</v>
      </c>
      <c r="G103" s="464">
        <v>-444253.76</v>
      </c>
      <c r="H103" s="455"/>
    </row>
    <row r="104" spans="1:10" x14ac:dyDescent="0.25">
      <c r="A104" s="460" t="s">
        <v>1239</v>
      </c>
      <c r="B104" s="461" t="s">
        <v>1240</v>
      </c>
      <c r="C104" s="461" t="s">
        <v>1226</v>
      </c>
      <c r="D104" s="462">
        <v>-438441.19</v>
      </c>
      <c r="E104" s="462">
        <v>0</v>
      </c>
      <c r="F104" s="462">
        <v>5812.57</v>
      </c>
      <c r="G104" s="462">
        <v>-444253.76</v>
      </c>
      <c r="H104" s="455"/>
    </row>
    <row r="105" spans="1:10" x14ac:dyDescent="0.25">
      <c r="A105" s="456" t="s">
        <v>1241</v>
      </c>
      <c r="B105" s="457" t="s">
        <v>1242</v>
      </c>
      <c r="C105" s="455"/>
      <c r="D105" s="463">
        <v>33833310.130000003</v>
      </c>
      <c r="E105" s="463">
        <v>18295864.25</v>
      </c>
      <c r="F105" s="463">
        <v>15078195.43</v>
      </c>
      <c r="G105" s="463">
        <v>30615641.309999999</v>
      </c>
      <c r="H105" s="455"/>
      <c r="I105" s="267">
        <f>D105-G105</f>
        <v>3217668.820000004</v>
      </c>
      <c r="J105" s="264">
        <f>+I105+I106</f>
        <v>2025170.1300000045</v>
      </c>
    </row>
    <row r="106" spans="1:10" x14ac:dyDescent="0.25">
      <c r="A106" s="456" t="s">
        <v>1243</v>
      </c>
      <c r="B106" s="457" t="s">
        <v>690</v>
      </c>
      <c r="C106" s="455"/>
      <c r="D106" s="463">
        <v>7569746.5099999998</v>
      </c>
      <c r="E106" s="463">
        <v>9735766.4100000001</v>
      </c>
      <c r="F106" s="463">
        <v>10928265.1</v>
      </c>
      <c r="G106" s="463">
        <v>8762245.1999999993</v>
      </c>
      <c r="H106" s="455"/>
      <c r="I106" s="267">
        <f>D106-G106</f>
        <v>-1192498.6899999995</v>
      </c>
      <c r="J106" s="263"/>
    </row>
    <row r="107" spans="1:10" x14ac:dyDescent="0.25">
      <c r="A107" s="456" t="s">
        <v>1244</v>
      </c>
      <c r="B107" s="457" t="s">
        <v>1245</v>
      </c>
      <c r="C107" s="455"/>
      <c r="D107" s="463">
        <v>396067.78</v>
      </c>
      <c r="E107" s="463">
        <v>2041373.95</v>
      </c>
      <c r="F107" s="463">
        <v>2622665.6800000002</v>
      </c>
      <c r="G107" s="463">
        <v>977359.51</v>
      </c>
      <c r="H107" s="455"/>
    </row>
    <row r="108" spans="1:10" x14ac:dyDescent="0.25">
      <c r="A108" s="456" t="s">
        <v>1246</v>
      </c>
      <c r="B108" s="457" t="s">
        <v>1247</v>
      </c>
      <c r="C108" s="455"/>
      <c r="D108" s="463">
        <v>1185964.73</v>
      </c>
      <c r="E108" s="463">
        <v>2041373.95</v>
      </c>
      <c r="F108" s="463">
        <v>2617925.4900000002</v>
      </c>
      <c r="G108" s="463">
        <v>1762516.27</v>
      </c>
      <c r="H108" s="455"/>
    </row>
    <row r="109" spans="1:10" x14ac:dyDescent="0.25">
      <c r="A109" s="458" t="s">
        <v>1248</v>
      </c>
      <c r="B109" s="459" t="s">
        <v>1249</v>
      </c>
      <c r="C109" s="455"/>
      <c r="D109" s="464">
        <v>1185964.73</v>
      </c>
      <c r="E109" s="464">
        <v>2041373.95</v>
      </c>
      <c r="F109" s="464">
        <v>2617925.4900000002</v>
      </c>
      <c r="G109" s="464">
        <v>1762516.27</v>
      </c>
      <c r="H109" s="455"/>
    </row>
    <row r="110" spans="1:10" x14ac:dyDescent="0.25">
      <c r="A110" s="460" t="s">
        <v>1250</v>
      </c>
      <c r="B110" s="461" t="s">
        <v>1251</v>
      </c>
      <c r="C110" s="461" t="s">
        <v>1252</v>
      </c>
      <c r="D110" s="462">
        <v>1986.93</v>
      </c>
      <c r="E110" s="462">
        <v>2041373.95</v>
      </c>
      <c r="F110" s="462">
        <v>2584329.2599999998</v>
      </c>
      <c r="G110" s="462">
        <v>544942.24</v>
      </c>
      <c r="H110" s="455"/>
    </row>
    <row r="111" spans="1:10" x14ac:dyDescent="0.25">
      <c r="A111" s="460" t="s">
        <v>1253</v>
      </c>
      <c r="B111" s="461" t="s">
        <v>1254</v>
      </c>
      <c r="C111" s="461" t="s">
        <v>1255</v>
      </c>
      <c r="D111" s="462">
        <v>499</v>
      </c>
      <c r="E111" s="462">
        <v>0</v>
      </c>
      <c r="F111" s="462">
        <v>0</v>
      </c>
      <c r="G111" s="462">
        <v>499</v>
      </c>
      <c r="H111" s="455"/>
    </row>
    <row r="112" spans="1:10" x14ac:dyDescent="0.25">
      <c r="A112" s="460" t="s">
        <v>1256</v>
      </c>
      <c r="B112" s="461" t="s">
        <v>1257</v>
      </c>
      <c r="C112" s="461" t="s">
        <v>259</v>
      </c>
      <c r="D112" s="462">
        <v>1174399.6000000001</v>
      </c>
      <c r="E112" s="462">
        <v>0</v>
      </c>
      <c r="F112" s="462">
        <v>0</v>
      </c>
      <c r="G112" s="462">
        <v>1174399.6000000001</v>
      </c>
      <c r="H112" s="455"/>
    </row>
    <row r="113" spans="1:8" x14ac:dyDescent="0.25">
      <c r="A113" s="460" t="s">
        <v>1258</v>
      </c>
      <c r="B113" s="461" t="s">
        <v>1259</v>
      </c>
      <c r="C113" s="461" t="s">
        <v>993</v>
      </c>
      <c r="D113" s="462">
        <v>9079.2000000000007</v>
      </c>
      <c r="E113" s="462">
        <v>0</v>
      </c>
      <c r="F113" s="462">
        <v>0</v>
      </c>
      <c r="G113" s="462">
        <v>9079.2000000000007</v>
      </c>
      <c r="H113" s="455"/>
    </row>
    <row r="114" spans="1:8" x14ac:dyDescent="0.25">
      <c r="A114" s="460" t="s">
        <v>1260</v>
      </c>
      <c r="B114" s="461" t="s">
        <v>1261</v>
      </c>
      <c r="C114" s="461" t="s">
        <v>1262</v>
      </c>
      <c r="D114" s="462">
        <v>0</v>
      </c>
      <c r="E114" s="462">
        <v>0</v>
      </c>
      <c r="F114" s="462">
        <v>19176.3</v>
      </c>
      <c r="G114" s="462">
        <v>19176.3</v>
      </c>
      <c r="H114" s="455"/>
    </row>
    <row r="115" spans="1:8" x14ac:dyDescent="0.25">
      <c r="A115" s="460" t="s">
        <v>1263</v>
      </c>
      <c r="B115" s="461" t="s">
        <v>1264</v>
      </c>
      <c r="C115" s="461" t="s">
        <v>1265</v>
      </c>
      <c r="D115" s="462">
        <v>0</v>
      </c>
      <c r="E115" s="462">
        <v>0</v>
      </c>
      <c r="F115" s="462">
        <v>14419.93</v>
      </c>
      <c r="G115" s="462">
        <v>14419.93</v>
      </c>
      <c r="H115" s="455"/>
    </row>
    <row r="116" spans="1:8" x14ac:dyDescent="0.25">
      <c r="A116" s="456" t="s">
        <v>1266</v>
      </c>
      <c r="B116" s="457" t="s">
        <v>1267</v>
      </c>
      <c r="C116" s="455"/>
      <c r="D116" s="463">
        <v>-789896.95</v>
      </c>
      <c r="E116" s="463">
        <v>0</v>
      </c>
      <c r="F116" s="463">
        <v>4740.1899999999996</v>
      </c>
      <c r="G116" s="463">
        <v>-785156.76</v>
      </c>
      <c r="H116" s="455"/>
    </row>
    <row r="117" spans="1:8" x14ac:dyDescent="0.25">
      <c r="A117" s="458" t="s">
        <v>1268</v>
      </c>
      <c r="B117" s="459" t="s">
        <v>1269</v>
      </c>
      <c r="C117" s="455"/>
      <c r="D117" s="464">
        <v>-789896.95</v>
      </c>
      <c r="E117" s="464">
        <v>0</v>
      </c>
      <c r="F117" s="464">
        <v>4740.1899999999996</v>
      </c>
      <c r="G117" s="464">
        <v>-785156.76</v>
      </c>
      <c r="H117" s="455"/>
    </row>
    <row r="118" spans="1:8" x14ac:dyDescent="0.25">
      <c r="A118" s="460" t="s">
        <v>1270</v>
      </c>
      <c r="B118" s="461" t="s">
        <v>1271</v>
      </c>
      <c r="C118" s="461" t="s">
        <v>1272</v>
      </c>
      <c r="D118" s="462">
        <v>0</v>
      </c>
      <c r="E118" s="462">
        <v>0</v>
      </c>
      <c r="F118" s="462">
        <v>169.99</v>
      </c>
      <c r="G118" s="462">
        <v>169.99</v>
      </c>
      <c r="H118" s="455"/>
    </row>
    <row r="119" spans="1:8" x14ac:dyDescent="0.25">
      <c r="A119" s="460" t="s">
        <v>1273</v>
      </c>
      <c r="B119" s="461" t="s">
        <v>1274</v>
      </c>
      <c r="C119" s="461" t="s">
        <v>1275</v>
      </c>
      <c r="D119" s="462">
        <v>-789896.95</v>
      </c>
      <c r="E119" s="462">
        <v>0</v>
      </c>
      <c r="F119" s="462">
        <v>3986.77</v>
      </c>
      <c r="G119" s="462">
        <v>-785910.18</v>
      </c>
      <c r="H119" s="455"/>
    </row>
    <row r="120" spans="1:8" x14ac:dyDescent="0.25">
      <c r="A120" s="460" t="s">
        <v>1276</v>
      </c>
      <c r="B120" s="461" t="s">
        <v>1277</v>
      </c>
      <c r="C120" s="461" t="s">
        <v>1278</v>
      </c>
      <c r="D120" s="462">
        <v>0</v>
      </c>
      <c r="E120" s="462">
        <v>0</v>
      </c>
      <c r="F120" s="462">
        <v>583.42999999999995</v>
      </c>
      <c r="G120" s="462">
        <v>583.42999999999995</v>
      </c>
      <c r="H120" s="455"/>
    </row>
    <row r="121" spans="1:8" x14ac:dyDescent="0.25">
      <c r="A121" s="456" t="s">
        <v>1279</v>
      </c>
      <c r="B121" s="457" t="s">
        <v>1280</v>
      </c>
      <c r="C121" s="455"/>
      <c r="D121" s="463">
        <v>1252701.8899999999</v>
      </c>
      <c r="E121" s="463">
        <v>4927214.4800000004</v>
      </c>
      <c r="F121" s="463">
        <v>5391865.7300000004</v>
      </c>
      <c r="G121" s="463">
        <v>1717353.14</v>
      </c>
      <c r="H121" s="455"/>
    </row>
    <row r="122" spans="1:8" x14ac:dyDescent="0.25">
      <c r="A122" s="456" t="s">
        <v>1281</v>
      </c>
      <c r="B122" s="457" t="s">
        <v>1282</v>
      </c>
      <c r="C122" s="455"/>
      <c r="D122" s="463">
        <v>1252325.22</v>
      </c>
      <c r="E122" s="463">
        <v>4927214.4800000004</v>
      </c>
      <c r="F122" s="463">
        <v>5391865.7300000004</v>
      </c>
      <c r="G122" s="463">
        <v>1716976.47</v>
      </c>
      <c r="H122" s="455"/>
    </row>
    <row r="123" spans="1:8" x14ac:dyDescent="0.25">
      <c r="A123" s="458" t="s">
        <v>1283</v>
      </c>
      <c r="B123" s="459" t="s">
        <v>1284</v>
      </c>
      <c r="C123" s="455"/>
      <c r="D123" s="464">
        <v>1252325.22</v>
      </c>
      <c r="E123" s="464">
        <v>4927214.4800000004</v>
      </c>
      <c r="F123" s="464">
        <v>5391865.7300000004</v>
      </c>
      <c r="G123" s="464">
        <v>1716976.47</v>
      </c>
      <c r="H123" s="455"/>
    </row>
    <row r="124" spans="1:8" x14ac:dyDescent="0.25">
      <c r="A124" s="460" t="s">
        <v>1285</v>
      </c>
      <c r="B124" s="461" t="s">
        <v>1286</v>
      </c>
      <c r="C124" s="461" t="s">
        <v>270</v>
      </c>
      <c r="D124" s="462">
        <v>4786.74</v>
      </c>
      <c r="E124" s="462">
        <v>2699004.67</v>
      </c>
      <c r="F124" s="462">
        <v>2695362.63</v>
      </c>
      <c r="G124" s="462">
        <v>1144.7</v>
      </c>
      <c r="H124" s="455"/>
    </row>
    <row r="125" spans="1:8" x14ac:dyDescent="0.25">
      <c r="A125" s="460" t="s">
        <v>1287</v>
      </c>
      <c r="B125" s="461" t="s">
        <v>1288</v>
      </c>
      <c r="C125" s="461" t="s">
        <v>272</v>
      </c>
      <c r="D125" s="462">
        <v>1714.47</v>
      </c>
      <c r="E125" s="462">
        <v>8902.4</v>
      </c>
      <c r="F125" s="462">
        <v>11928.3</v>
      </c>
      <c r="G125" s="462">
        <v>4740.37</v>
      </c>
      <c r="H125" s="455"/>
    </row>
    <row r="126" spans="1:8" x14ac:dyDescent="0.25">
      <c r="A126" s="460" t="s">
        <v>1289</v>
      </c>
      <c r="B126" s="461" t="s">
        <v>1290</v>
      </c>
      <c r="C126" s="461" t="s">
        <v>274</v>
      </c>
      <c r="D126" s="462">
        <v>-20535.8</v>
      </c>
      <c r="E126" s="462">
        <v>0</v>
      </c>
      <c r="F126" s="462">
        <v>0</v>
      </c>
      <c r="G126" s="462">
        <v>-20535.8</v>
      </c>
      <c r="H126" s="455"/>
    </row>
    <row r="127" spans="1:8" x14ac:dyDescent="0.25">
      <c r="A127" s="460" t="s">
        <v>1291</v>
      </c>
      <c r="B127" s="461" t="s">
        <v>1292</v>
      </c>
      <c r="C127" s="461" t="s">
        <v>276</v>
      </c>
      <c r="D127" s="462">
        <v>825386.24</v>
      </c>
      <c r="E127" s="462">
        <v>1204012.56</v>
      </c>
      <c r="F127" s="462">
        <v>1186636.3</v>
      </c>
      <c r="G127" s="462">
        <v>808009.98</v>
      </c>
      <c r="H127" s="455"/>
    </row>
    <row r="128" spans="1:8" x14ac:dyDescent="0.25">
      <c r="A128" s="460" t="s">
        <v>1293</v>
      </c>
      <c r="B128" s="461" t="s">
        <v>1294</v>
      </c>
      <c r="C128" s="461" t="s">
        <v>278</v>
      </c>
      <c r="D128" s="462">
        <v>185383.22</v>
      </c>
      <c r="E128" s="462">
        <v>268914.94</v>
      </c>
      <c r="F128" s="462">
        <v>259552.56</v>
      </c>
      <c r="G128" s="462">
        <v>176020.84</v>
      </c>
      <c r="H128" s="455"/>
    </row>
    <row r="129" spans="1:8" x14ac:dyDescent="0.25">
      <c r="A129" s="460" t="s">
        <v>1295</v>
      </c>
      <c r="B129" s="461" t="s">
        <v>1296</v>
      </c>
      <c r="C129" s="461" t="s">
        <v>280</v>
      </c>
      <c r="D129" s="462">
        <v>219031.43</v>
      </c>
      <c r="E129" s="462">
        <v>279136.51</v>
      </c>
      <c r="F129" s="462">
        <v>211832.44</v>
      </c>
      <c r="G129" s="462">
        <v>151727.35999999999</v>
      </c>
      <c r="H129" s="455"/>
    </row>
    <row r="130" spans="1:8" x14ac:dyDescent="0.25">
      <c r="A130" s="460" t="s">
        <v>1297</v>
      </c>
      <c r="B130" s="461" t="s">
        <v>1298</v>
      </c>
      <c r="C130" s="461" t="s">
        <v>282</v>
      </c>
      <c r="D130" s="462">
        <v>22971.8</v>
      </c>
      <c r="E130" s="462">
        <v>24894.69</v>
      </c>
      <c r="F130" s="462">
        <v>24507.27</v>
      </c>
      <c r="G130" s="462">
        <v>22584.38</v>
      </c>
      <c r="H130" s="455"/>
    </row>
    <row r="131" spans="1:8" x14ac:dyDescent="0.25">
      <c r="A131" s="460" t="s">
        <v>1299</v>
      </c>
      <c r="B131" s="461" t="s">
        <v>1300</v>
      </c>
      <c r="C131" s="461" t="s">
        <v>284</v>
      </c>
      <c r="D131" s="462">
        <v>616.61</v>
      </c>
      <c r="E131" s="462">
        <v>546</v>
      </c>
      <c r="F131" s="462">
        <v>0</v>
      </c>
      <c r="G131" s="462">
        <v>70.61</v>
      </c>
      <c r="H131" s="455"/>
    </row>
    <row r="132" spans="1:8" x14ac:dyDescent="0.25">
      <c r="A132" s="460" t="s">
        <v>1301</v>
      </c>
      <c r="B132" s="461" t="s">
        <v>1302</v>
      </c>
      <c r="C132" s="461" t="s">
        <v>927</v>
      </c>
      <c r="D132" s="462">
        <v>-882</v>
      </c>
      <c r="E132" s="462">
        <v>0</v>
      </c>
      <c r="F132" s="462">
        <v>0</v>
      </c>
      <c r="G132" s="462">
        <v>-882</v>
      </c>
      <c r="H132" s="455"/>
    </row>
    <row r="133" spans="1:8" x14ac:dyDescent="0.25">
      <c r="A133" s="460" t="s">
        <v>1303</v>
      </c>
      <c r="B133" s="461" t="s">
        <v>1304</v>
      </c>
      <c r="C133" s="461" t="s">
        <v>1305</v>
      </c>
      <c r="D133" s="462">
        <v>0</v>
      </c>
      <c r="E133" s="462">
        <v>441802.71</v>
      </c>
      <c r="F133" s="462">
        <v>1002046.23</v>
      </c>
      <c r="G133" s="462">
        <v>560243.52</v>
      </c>
      <c r="H133" s="455"/>
    </row>
    <row r="134" spans="1:8" x14ac:dyDescent="0.25">
      <c r="A134" s="460" t="s">
        <v>1306</v>
      </c>
      <c r="B134" s="461" t="s">
        <v>1307</v>
      </c>
      <c r="C134" s="461" t="s">
        <v>993</v>
      </c>
      <c r="D134" s="462">
        <v>13852.51</v>
      </c>
      <c r="E134" s="462">
        <v>0</v>
      </c>
      <c r="F134" s="462">
        <v>0</v>
      </c>
      <c r="G134" s="462">
        <v>13852.51</v>
      </c>
      <c r="H134" s="455"/>
    </row>
    <row r="135" spans="1:8" x14ac:dyDescent="0.25">
      <c r="A135" s="456" t="s">
        <v>1308</v>
      </c>
      <c r="B135" s="457" t="s">
        <v>1309</v>
      </c>
      <c r="C135" s="455"/>
      <c r="D135" s="463">
        <v>376.67</v>
      </c>
      <c r="E135" s="463">
        <v>0</v>
      </c>
      <c r="F135" s="463">
        <v>0</v>
      </c>
      <c r="G135" s="463">
        <v>376.67</v>
      </c>
      <c r="H135" s="455"/>
    </row>
    <row r="136" spans="1:8" x14ac:dyDescent="0.25">
      <c r="A136" s="458" t="s">
        <v>1310</v>
      </c>
      <c r="B136" s="459" t="s">
        <v>1311</v>
      </c>
      <c r="C136" s="455"/>
      <c r="D136" s="464">
        <v>376.67</v>
      </c>
      <c r="E136" s="464">
        <v>0</v>
      </c>
      <c r="F136" s="464">
        <v>0</v>
      </c>
      <c r="G136" s="464">
        <v>376.67</v>
      </c>
      <c r="H136" s="455"/>
    </row>
    <row r="137" spans="1:8" x14ac:dyDescent="0.25">
      <c r="A137" s="460" t="s">
        <v>1312</v>
      </c>
      <c r="B137" s="461" t="s">
        <v>1313</v>
      </c>
      <c r="C137" s="461" t="s">
        <v>288</v>
      </c>
      <c r="D137" s="462">
        <v>376.67</v>
      </c>
      <c r="E137" s="462">
        <v>0</v>
      </c>
      <c r="F137" s="462">
        <v>0</v>
      </c>
      <c r="G137" s="462">
        <v>376.67</v>
      </c>
      <c r="H137" s="455"/>
    </row>
    <row r="138" spans="1:8" x14ac:dyDescent="0.25">
      <c r="A138" s="456" t="s">
        <v>1314</v>
      </c>
      <c r="B138" s="457" t="s">
        <v>1315</v>
      </c>
      <c r="C138" s="455"/>
      <c r="D138" s="463">
        <v>123579.95</v>
      </c>
      <c r="E138" s="463">
        <v>144828.59</v>
      </c>
      <c r="F138" s="463">
        <v>177362.38</v>
      </c>
      <c r="G138" s="463">
        <v>156113.74</v>
      </c>
      <c r="H138" s="455"/>
    </row>
    <row r="139" spans="1:8" x14ac:dyDescent="0.25">
      <c r="A139" s="456" t="s">
        <v>1316</v>
      </c>
      <c r="B139" s="457" t="s">
        <v>1317</v>
      </c>
      <c r="C139" s="455"/>
      <c r="D139" s="463">
        <v>123579.95</v>
      </c>
      <c r="E139" s="463">
        <v>144828.59</v>
      </c>
      <c r="F139" s="463">
        <v>177362.38</v>
      </c>
      <c r="G139" s="463">
        <v>156113.74</v>
      </c>
      <c r="H139" s="455"/>
    </row>
    <row r="140" spans="1:8" x14ac:dyDescent="0.25">
      <c r="A140" s="458" t="s">
        <v>1318</v>
      </c>
      <c r="B140" s="459" t="s">
        <v>1319</v>
      </c>
      <c r="C140" s="455"/>
      <c r="D140" s="464">
        <v>123579.95</v>
      </c>
      <c r="E140" s="464">
        <v>144828.59</v>
      </c>
      <c r="F140" s="464">
        <v>177362.38</v>
      </c>
      <c r="G140" s="464">
        <v>156113.74</v>
      </c>
      <c r="H140" s="455"/>
    </row>
    <row r="141" spans="1:8" x14ac:dyDescent="0.25">
      <c r="A141" s="460" t="s">
        <v>1320</v>
      </c>
      <c r="B141" s="461" t="s">
        <v>1321</v>
      </c>
      <c r="C141" s="461" t="s">
        <v>295</v>
      </c>
      <c r="D141" s="462">
        <v>7696.27</v>
      </c>
      <c r="E141" s="462">
        <v>9338.9</v>
      </c>
      <c r="F141" s="462">
        <v>8084.96</v>
      </c>
      <c r="G141" s="462">
        <v>6442.33</v>
      </c>
      <c r="H141" s="455"/>
    </row>
    <row r="142" spans="1:8" x14ac:dyDescent="0.25">
      <c r="A142" s="460" t="s">
        <v>1322</v>
      </c>
      <c r="B142" s="461" t="s">
        <v>1323</v>
      </c>
      <c r="C142" s="461" t="s">
        <v>297</v>
      </c>
      <c r="D142" s="462">
        <v>33660.720000000001</v>
      </c>
      <c r="E142" s="462">
        <v>39126.080000000002</v>
      </c>
      <c r="F142" s="462">
        <v>32346.34</v>
      </c>
      <c r="G142" s="462">
        <v>26880.98</v>
      </c>
      <c r="H142" s="455"/>
    </row>
    <row r="143" spans="1:8" x14ac:dyDescent="0.25">
      <c r="A143" s="460" t="s">
        <v>1324</v>
      </c>
      <c r="B143" s="461" t="s">
        <v>1325</v>
      </c>
      <c r="C143" s="461" t="s">
        <v>299</v>
      </c>
      <c r="D143" s="462">
        <v>16323.95</v>
      </c>
      <c r="E143" s="462">
        <v>16324.52</v>
      </c>
      <c r="F143" s="462">
        <v>26868.31</v>
      </c>
      <c r="G143" s="462">
        <v>26867.74</v>
      </c>
      <c r="H143" s="455"/>
    </row>
    <row r="144" spans="1:8" x14ac:dyDescent="0.25">
      <c r="A144" s="460" t="s">
        <v>1326</v>
      </c>
      <c r="B144" s="461" t="s">
        <v>1327</v>
      </c>
      <c r="C144" s="461" t="s">
        <v>301</v>
      </c>
      <c r="D144" s="462">
        <v>60886.17</v>
      </c>
      <c r="E144" s="462">
        <v>74650.31</v>
      </c>
      <c r="F144" s="462">
        <v>98008.13</v>
      </c>
      <c r="G144" s="462">
        <v>84243.99</v>
      </c>
      <c r="H144" s="455"/>
    </row>
    <row r="145" spans="1:8" x14ac:dyDescent="0.25">
      <c r="A145" s="460" t="s">
        <v>1328</v>
      </c>
      <c r="B145" s="461" t="s">
        <v>1329</v>
      </c>
      <c r="C145" s="461" t="s">
        <v>1330</v>
      </c>
      <c r="D145" s="462">
        <v>0</v>
      </c>
      <c r="E145" s="462">
        <v>27.84</v>
      </c>
      <c r="F145" s="462">
        <v>27.84</v>
      </c>
      <c r="G145" s="462">
        <v>0</v>
      </c>
      <c r="H145" s="455"/>
    </row>
    <row r="146" spans="1:8" x14ac:dyDescent="0.25">
      <c r="A146" s="460" t="s">
        <v>1331</v>
      </c>
      <c r="B146" s="461" t="s">
        <v>1332</v>
      </c>
      <c r="C146" s="461" t="s">
        <v>1333</v>
      </c>
      <c r="D146" s="462">
        <v>5012.84</v>
      </c>
      <c r="E146" s="462">
        <v>5012.84</v>
      </c>
      <c r="F146" s="462">
        <v>11678.7</v>
      </c>
      <c r="G146" s="462">
        <v>11678.7</v>
      </c>
      <c r="H146" s="455"/>
    </row>
    <row r="147" spans="1:8" x14ac:dyDescent="0.25">
      <c r="A147" s="460" t="s">
        <v>1334</v>
      </c>
      <c r="B147" s="461" t="s">
        <v>1335</v>
      </c>
      <c r="C147" s="461" t="s">
        <v>1336</v>
      </c>
      <c r="D147" s="462">
        <v>0</v>
      </c>
      <c r="E147" s="462">
        <v>348.1</v>
      </c>
      <c r="F147" s="462">
        <v>348.1</v>
      </c>
      <c r="G147" s="462">
        <v>0</v>
      </c>
      <c r="H147" s="455"/>
    </row>
    <row r="148" spans="1:8" x14ac:dyDescent="0.25">
      <c r="A148" s="456" t="s">
        <v>1337</v>
      </c>
      <c r="B148" s="457" t="s">
        <v>1338</v>
      </c>
      <c r="C148" s="455"/>
      <c r="D148" s="463">
        <v>5797396.8899999997</v>
      </c>
      <c r="E148" s="463">
        <v>2622349.39</v>
      </c>
      <c r="F148" s="463">
        <v>2736371.31</v>
      </c>
      <c r="G148" s="463">
        <v>5911418.8099999996</v>
      </c>
      <c r="H148" s="455"/>
    </row>
    <row r="149" spans="1:8" x14ac:dyDescent="0.25">
      <c r="A149" s="456" t="s">
        <v>1339</v>
      </c>
      <c r="B149" s="457" t="s">
        <v>1340</v>
      </c>
      <c r="C149" s="455"/>
      <c r="D149" s="463">
        <v>5797396.8899999997</v>
      </c>
      <c r="E149" s="463">
        <v>2622349.39</v>
      </c>
      <c r="F149" s="463">
        <v>2736371.31</v>
      </c>
      <c r="G149" s="463">
        <v>5911418.8099999996</v>
      </c>
      <c r="H149" s="455"/>
    </row>
    <row r="150" spans="1:8" x14ac:dyDescent="0.25">
      <c r="A150" s="458" t="s">
        <v>1341</v>
      </c>
      <c r="B150" s="459" t="s">
        <v>1342</v>
      </c>
      <c r="C150" s="455"/>
      <c r="D150" s="464">
        <v>5797396.8899999997</v>
      </c>
      <c r="E150" s="464">
        <v>2622349.39</v>
      </c>
      <c r="F150" s="464">
        <v>2736371.31</v>
      </c>
      <c r="G150" s="464">
        <v>5911418.8099999996</v>
      </c>
      <c r="H150" s="455"/>
    </row>
    <row r="151" spans="1:8" x14ac:dyDescent="0.25">
      <c r="A151" s="460" t="s">
        <v>1343</v>
      </c>
      <c r="B151" s="461" t="s">
        <v>1344</v>
      </c>
      <c r="C151" s="461" t="s">
        <v>310</v>
      </c>
      <c r="D151" s="462">
        <v>3222906.23</v>
      </c>
      <c r="E151" s="462">
        <v>841909.03</v>
      </c>
      <c r="F151" s="462">
        <v>539003.1</v>
      </c>
      <c r="G151" s="462">
        <v>2920000.3</v>
      </c>
      <c r="H151" s="455"/>
    </row>
    <row r="152" spans="1:8" x14ac:dyDescent="0.25">
      <c r="A152" s="460" t="s">
        <v>1345</v>
      </c>
      <c r="B152" s="461" t="s">
        <v>1346</v>
      </c>
      <c r="C152" s="461" t="s">
        <v>1347</v>
      </c>
      <c r="D152" s="462">
        <v>0</v>
      </c>
      <c r="E152" s="462">
        <v>58308.45</v>
      </c>
      <c r="F152" s="462">
        <v>291904.53999999998</v>
      </c>
      <c r="G152" s="462">
        <v>233596.09</v>
      </c>
      <c r="H152" s="455"/>
    </row>
    <row r="153" spans="1:8" x14ac:dyDescent="0.25">
      <c r="A153" s="460" t="s">
        <v>1348</v>
      </c>
      <c r="B153" s="461" t="s">
        <v>1349</v>
      </c>
      <c r="C153" s="461" t="s">
        <v>1350</v>
      </c>
      <c r="D153" s="462">
        <v>0</v>
      </c>
      <c r="E153" s="462">
        <v>7288.68</v>
      </c>
      <c r="F153" s="462">
        <v>36488.76</v>
      </c>
      <c r="G153" s="462">
        <v>29200.080000000002</v>
      </c>
      <c r="H153" s="455"/>
    </row>
    <row r="154" spans="1:8" x14ac:dyDescent="0.25">
      <c r="A154" s="460" t="s">
        <v>1351</v>
      </c>
      <c r="B154" s="461" t="s">
        <v>1352</v>
      </c>
      <c r="C154" s="461" t="s">
        <v>1353</v>
      </c>
      <c r="D154" s="462">
        <v>0</v>
      </c>
      <c r="E154" s="462">
        <v>192919.18</v>
      </c>
      <c r="F154" s="462">
        <v>966403.8</v>
      </c>
      <c r="G154" s="462">
        <v>773484.62</v>
      </c>
      <c r="H154" s="455"/>
    </row>
    <row r="155" spans="1:8" x14ac:dyDescent="0.25">
      <c r="A155" s="460" t="s">
        <v>1354</v>
      </c>
      <c r="B155" s="461" t="s">
        <v>1355</v>
      </c>
      <c r="C155" s="461" t="s">
        <v>312</v>
      </c>
      <c r="D155" s="462">
        <v>1132896.6399999999</v>
      </c>
      <c r="E155" s="462">
        <v>1132896.6399999999</v>
      </c>
      <c r="F155" s="462">
        <v>0</v>
      </c>
      <c r="G155" s="462">
        <v>0</v>
      </c>
      <c r="H155" s="455"/>
    </row>
    <row r="156" spans="1:8" x14ac:dyDescent="0.25">
      <c r="A156" s="460" t="s">
        <v>1356</v>
      </c>
      <c r="B156" s="461" t="s">
        <v>1357</v>
      </c>
      <c r="C156" s="461" t="s">
        <v>314</v>
      </c>
      <c r="D156" s="462">
        <v>1073090.26</v>
      </c>
      <c r="E156" s="462">
        <v>15122.94</v>
      </c>
      <c r="F156" s="462">
        <v>385031.35</v>
      </c>
      <c r="G156" s="462">
        <v>1442998.67</v>
      </c>
      <c r="H156" s="455"/>
    </row>
    <row r="157" spans="1:8" x14ac:dyDescent="0.25">
      <c r="A157" s="460" t="s">
        <v>1358</v>
      </c>
      <c r="B157" s="461" t="s">
        <v>1359</v>
      </c>
      <c r="C157" s="461" t="s">
        <v>1360</v>
      </c>
      <c r="D157" s="462">
        <v>0</v>
      </c>
      <c r="E157" s="462">
        <v>1243.71</v>
      </c>
      <c r="F157" s="462">
        <v>116294.96</v>
      </c>
      <c r="G157" s="462">
        <v>115051.25</v>
      </c>
      <c r="H157" s="455"/>
    </row>
    <row r="158" spans="1:8" x14ac:dyDescent="0.25">
      <c r="A158" s="460" t="s">
        <v>1361</v>
      </c>
      <c r="B158" s="461" t="s">
        <v>1362</v>
      </c>
      <c r="C158" s="461" t="s">
        <v>1363</v>
      </c>
      <c r="D158" s="462">
        <v>0</v>
      </c>
      <c r="E158" s="462">
        <v>151.19</v>
      </c>
      <c r="F158" s="462">
        <v>14596.26</v>
      </c>
      <c r="G158" s="462">
        <v>14445.07</v>
      </c>
      <c r="H158" s="455"/>
    </row>
    <row r="159" spans="1:8" x14ac:dyDescent="0.25">
      <c r="A159" s="460" t="s">
        <v>1364</v>
      </c>
      <c r="B159" s="461" t="s">
        <v>1365</v>
      </c>
      <c r="C159" s="461" t="s">
        <v>1366</v>
      </c>
      <c r="D159" s="462">
        <v>0</v>
      </c>
      <c r="E159" s="462">
        <v>4005.81</v>
      </c>
      <c r="F159" s="462">
        <v>386648.54</v>
      </c>
      <c r="G159" s="462">
        <v>382642.73</v>
      </c>
      <c r="H159" s="455"/>
    </row>
    <row r="160" spans="1:8" x14ac:dyDescent="0.25">
      <c r="A160" s="460" t="s">
        <v>1367</v>
      </c>
      <c r="B160" s="461" t="s">
        <v>1368</v>
      </c>
      <c r="C160" s="461" t="s">
        <v>316</v>
      </c>
      <c r="D160" s="462">
        <v>368503.76</v>
      </c>
      <c r="E160" s="462">
        <v>368503.76</v>
      </c>
      <c r="F160" s="462">
        <v>0</v>
      </c>
      <c r="G160" s="462">
        <v>0</v>
      </c>
      <c r="H160" s="455"/>
    </row>
    <row r="161" spans="1:10" x14ac:dyDescent="0.25">
      <c r="A161" s="456" t="s">
        <v>1369</v>
      </c>
      <c r="B161" s="457" t="s">
        <v>1370</v>
      </c>
      <c r="C161" s="455"/>
      <c r="D161" s="463">
        <v>26263563.620000001</v>
      </c>
      <c r="E161" s="463">
        <v>8560097.8399999999</v>
      </c>
      <c r="F161" s="463">
        <v>4149930.33</v>
      </c>
      <c r="G161" s="463">
        <v>21853396.109999999</v>
      </c>
      <c r="H161" s="455"/>
    </row>
    <row r="162" spans="1:10" x14ac:dyDescent="0.25">
      <c r="A162" s="456" t="s">
        <v>1371</v>
      </c>
      <c r="B162" s="457" t="s">
        <v>1372</v>
      </c>
      <c r="C162" s="455"/>
      <c r="D162" s="463">
        <v>25218601.149999999</v>
      </c>
      <c r="E162" s="463">
        <v>8560097.8399999999</v>
      </c>
      <c r="F162" s="463">
        <v>4118953.33</v>
      </c>
      <c r="G162" s="463">
        <v>20777456.640000001</v>
      </c>
      <c r="H162" s="455"/>
    </row>
    <row r="163" spans="1:10" x14ac:dyDescent="0.25">
      <c r="A163" s="456" t="s">
        <v>1373</v>
      </c>
      <c r="B163" s="457" t="s">
        <v>1374</v>
      </c>
      <c r="C163" s="455"/>
      <c r="D163" s="463">
        <v>25218601.149999999</v>
      </c>
      <c r="E163" s="463">
        <v>8560097.8399999999</v>
      </c>
      <c r="F163" s="463">
        <v>4118953.33</v>
      </c>
      <c r="G163" s="463">
        <v>20777456.640000001</v>
      </c>
      <c r="H163" s="455"/>
    </row>
    <row r="164" spans="1:10" x14ac:dyDescent="0.25">
      <c r="A164" s="458" t="s">
        <v>1375</v>
      </c>
      <c r="B164" s="459" t="s">
        <v>1376</v>
      </c>
      <c r="C164" s="455"/>
      <c r="D164" s="464">
        <v>25218601.149999999</v>
      </c>
      <c r="E164" s="464">
        <v>8560097.8399999999</v>
      </c>
      <c r="F164" s="464">
        <v>4118953.33</v>
      </c>
      <c r="G164" s="464">
        <v>20777456.640000001</v>
      </c>
      <c r="H164" s="455"/>
    </row>
    <row r="165" spans="1:10" x14ac:dyDescent="0.25">
      <c r="A165" s="460" t="s">
        <v>1377</v>
      </c>
      <c r="B165" s="461" t="s">
        <v>1378</v>
      </c>
      <c r="C165" s="461" t="s">
        <v>1379</v>
      </c>
      <c r="D165" s="462">
        <v>-1127745.1100000001</v>
      </c>
      <c r="E165" s="462">
        <v>8098826.4900000002</v>
      </c>
      <c r="F165" s="462">
        <v>4118953.33</v>
      </c>
      <c r="G165" s="462">
        <v>-5107618.2699999996</v>
      </c>
      <c r="H165" s="455"/>
      <c r="I165" s="468">
        <f>+D165-BAL_JUN!F160</f>
        <v>-8891.3600000001024</v>
      </c>
      <c r="J165" s="468"/>
    </row>
    <row r="166" spans="1:10" x14ac:dyDescent="0.25">
      <c r="A166" s="460" t="s">
        <v>1380</v>
      </c>
      <c r="B166" s="461" t="s">
        <v>1381</v>
      </c>
      <c r="C166" s="461" t="s">
        <v>1382</v>
      </c>
      <c r="D166" s="462">
        <v>4136292.64</v>
      </c>
      <c r="E166" s="462">
        <v>0</v>
      </c>
      <c r="F166" s="462">
        <v>0</v>
      </c>
      <c r="G166" s="462">
        <v>4136292.64</v>
      </c>
      <c r="H166" s="455"/>
      <c r="I166" s="468">
        <f>+D166-BAL_JUN!F161</f>
        <v>0</v>
      </c>
    </row>
    <row r="167" spans="1:10" x14ac:dyDescent="0.25">
      <c r="A167" s="460" t="s">
        <v>1383</v>
      </c>
      <c r="B167" s="461" t="s">
        <v>1384</v>
      </c>
      <c r="C167" s="461" t="s">
        <v>1385</v>
      </c>
      <c r="D167" s="462">
        <v>3807313.65</v>
      </c>
      <c r="E167" s="462">
        <v>0</v>
      </c>
      <c r="F167" s="462">
        <v>0</v>
      </c>
      <c r="G167" s="462">
        <v>3807313.65</v>
      </c>
      <c r="H167" s="455"/>
      <c r="I167" s="468">
        <f>+D167-BAL_JUN!F163</f>
        <v>0</v>
      </c>
    </row>
    <row r="168" spans="1:10" x14ac:dyDescent="0.25">
      <c r="A168" s="460" t="s">
        <v>1386</v>
      </c>
      <c r="B168" s="461" t="s">
        <v>1387</v>
      </c>
      <c r="C168" s="461" t="s">
        <v>1388</v>
      </c>
      <c r="D168" s="462">
        <v>18402739.969999999</v>
      </c>
      <c r="E168" s="462">
        <v>461271.35</v>
      </c>
      <c r="F168" s="462">
        <v>0</v>
      </c>
      <c r="G168" s="462">
        <v>17941468.620000001</v>
      </c>
      <c r="H168" s="455"/>
      <c r="I168" s="468"/>
    </row>
    <row r="169" spans="1:10" x14ac:dyDescent="0.25">
      <c r="A169" s="456" t="s">
        <v>1389</v>
      </c>
      <c r="B169" s="457" t="s">
        <v>1390</v>
      </c>
      <c r="C169" s="455"/>
      <c r="D169" s="463">
        <v>1044962.47</v>
      </c>
      <c r="E169" s="463">
        <v>0</v>
      </c>
      <c r="F169" s="463">
        <v>30977</v>
      </c>
      <c r="G169" s="463">
        <v>1075939.47</v>
      </c>
      <c r="H169" s="455"/>
    </row>
    <row r="170" spans="1:10" x14ac:dyDescent="0.25">
      <c r="A170" s="456" t="s">
        <v>1391</v>
      </c>
      <c r="B170" s="457" t="s">
        <v>1392</v>
      </c>
      <c r="C170" s="455"/>
      <c r="D170" s="463">
        <v>80000</v>
      </c>
      <c r="E170" s="463">
        <v>0</v>
      </c>
      <c r="F170" s="463">
        <v>0</v>
      </c>
      <c r="G170" s="463">
        <v>80000</v>
      </c>
      <c r="H170" s="455"/>
    </row>
    <row r="171" spans="1:10" x14ac:dyDescent="0.25">
      <c r="A171" s="458" t="s">
        <v>1393</v>
      </c>
      <c r="B171" s="459" t="s">
        <v>1394</v>
      </c>
      <c r="C171" s="455"/>
      <c r="D171" s="464">
        <v>80000</v>
      </c>
      <c r="E171" s="464">
        <v>0</v>
      </c>
      <c r="F171" s="464">
        <v>0</v>
      </c>
      <c r="G171" s="464">
        <v>80000</v>
      </c>
      <c r="H171" s="455"/>
    </row>
    <row r="172" spans="1:10" x14ac:dyDescent="0.25">
      <c r="A172" s="460" t="s">
        <v>1395</v>
      </c>
      <c r="B172" s="461" t="s">
        <v>1396</v>
      </c>
      <c r="C172" s="461" t="s">
        <v>334</v>
      </c>
      <c r="D172" s="462">
        <v>80000</v>
      </c>
      <c r="E172" s="462">
        <v>0</v>
      </c>
      <c r="F172" s="462">
        <v>0</v>
      </c>
      <c r="G172" s="462">
        <v>80000</v>
      </c>
      <c r="H172" s="455"/>
    </row>
    <row r="173" spans="1:10" x14ac:dyDescent="0.25">
      <c r="A173" s="456" t="s">
        <v>1397</v>
      </c>
      <c r="B173" s="457" t="s">
        <v>1398</v>
      </c>
      <c r="C173" s="455"/>
      <c r="D173" s="463">
        <v>964962.47</v>
      </c>
      <c r="E173" s="463">
        <v>0</v>
      </c>
      <c r="F173" s="463">
        <v>30977</v>
      </c>
      <c r="G173" s="463">
        <v>995939.47</v>
      </c>
      <c r="H173" s="455"/>
    </row>
    <row r="174" spans="1:10" x14ac:dyDescent="0.25">
      <c r="A174" s="458" t="s">
        <v>1399</v>
      </c>
      <c r="B174" s="459" t="s">
        <v>1400</v>
      </c>
      <c r="C174" s="455"/>
      <c r="D174" s="464">
        <v>964962.47</v>
      </c>
      <c r="E174" s="464">
        <v>0</v>
      </c>
      <c r="F174" s="464">
        <v>30977</v>
      </c>
      <c r="G174" s="464">
        <v>995939.47</v>
      </c>
      <c r="H174" s="455"/>
    </row>
    <row r="175" spans="1:10" x14ac:dyDescent="0.25">
      <c r="A175" s="460" t="s">
        <v>1401</v>
      </c>
      <c r="B175" s="461" t="s">
        <v>1402</v>
      </c>
      <c r="C175" s="461" t="s">
        <v>338</v>
      </c>
      <c r="D175" s="462">
        <v>964962.47</v>
      </c>
      <c r="E175" s="462">
        <v>0</v>
      </c>
      <c r="F175" s="462">
        <v>30977</v>
      </c>
      <c r="G175" s="462">
        <v>995939.47</v>
      </c>
      <c r="H175" s="455"/>
    </row>
    <row r="176" spans="1:10" x14ac:dyDescent="0.25">
      <c r="A176" s="456" t="s">
        <v>1403</v>
      </c>
      <c r="B176" s="457" t="s">
        <v>1404</v>
      </c>
      <c r="C176" s="455"/>
      <c r="D176" s="463">
        <v>41793402.07</v>
      </c>
      <c r="E176" s="463">
        <v>27.84</v>
      </c>
      <c r="F176" s="463">
        <v>8532499.2300000004</v>
      </c>
      <c r="G176" s="463">
        <v>50325873.460000001</v>
      </c>
      <c r="H176" s="455"/>
    </row>
    <row r="177" spans="1:8" x14ac:dyDescent="0.25">
      <c r="A177" s="456" t="s">
        <v>1405</v>
      </c>
      <c r="B177" s="457" t="s">
        <v>693</v>
      </c>
      <c r="C177" s="455"/>
      <c r="D177" s="463">
        <v>41793402.07</v>
      </c>
      <c r="E177" s="463">
        <v>27.84</v>
      </c>
      <c r="F177" s="463">
        <v>8532499.2300000004</v>
      </c>
      <c r="G177" s="463">
        <v>50325873.460000001</v>
      </c>
      <c r="H177" s="455"/>
    </row>
    <row r="178" spans="1:8" x14ac:dyDescent="0.25">
      <c r="A178" s="456" t="s">
        <v>1406</v>
      </c>
      <c r="B178" s="457" t="s">
        <v>1407</v>
      </c>
      <c r="C178" s="455"/>
      <c r="D178" s="463">
        <v>41169729.619999997</v>
      </c>
      <c r="E178" s="463">
        <v>27.84</v>
      </c>
      <c r="F178" s="463">
        <v>8532499.2300000004</v>
      </c>
      <c r="G178" s="463">
        <v>49702201.009999998</v>
      </c>
      <c r="H178" s="455"/>
    </row>
    <row r="179" spans="1:8" x14ac:dyDescent="0.25">
      <c r="A179" s="456" t="s">
        <v>1408</v>
      </c>
      <c r="B179" s="457" t="s">
        <v>1409</v>
      </c>
      <c r="C179" s="455"/>
      <c r="D179" s="463">
        <v>41169729.619999997</v>
      </c>
      <c r="E179" s="463">
        <v>0</v>
      </c>
      <c r="F179" s="463">
        <v>8529120.8399999999</v>
      </c>
      <c r="G179" s="463">
        <v>49698850.460000001</v>
      </c>
      <c r="H179" s="455"/>
    </row>
    <row r="180" spans="1:8" x14ac:dyDescent="0.25">
      <c r="A180" s="458" t="s">
        <v>1410</v>
      </c>
      <c r="B180" s="459" t="s">
        <v>1411</v>
      </c>
      <c r="C180" s="455"/>
      <c r="D180" s="464">
        <v>41169729.619999997</v>
      </c>
      <c r="E180" s="464">
        <v>0</v>
      </c>
      <c r="F180" s="464">
        <v>8529120.8399999999</v>
      </c>
      <c r="G180" s="464">
        <v>49698850.460000001</v>
      </c>
      <c r="H180" s="455"/>
    </row>
    <row r="181" spans="1:8" x14ac:dyDescent="0.25">
      <c r="A181" s="460" t="s">
        <v>1412</v>
      </c>
      <c r="B181" s="461" t="s">
        <v>1413</v>
      </c>
      <c r="C181" s="461" t="s">
        <v>349</v>
      </c>
      <c r="D181" s="462">
        <v>40565903.719999999</v>
      </c>
      <c r="E181" s="462">
        <v>0</v>
      </c>
      <c r="F181" s="462">
        <v>8067849.4900000002</v>
      </c>
      <c r="G181" s="462">
        <v>48633753.210000001</v>
      </c>
      <c r="H181" s="455"/>
    </row>
    <row r="182" spans="1:8" x14ac:dyDescent="0.25">
      <c r="A182" s="460" t="s">
        <v>1414</v>
      </c>
      <c r="B182" s="461" t="s">
        <v>1415</v>
      </c>
      <c r="C182" s="461" t="s">
        <v>1416</v>
      </c>
      <c r="D182" s="462">
        <v>603825.9</v>
      </c>
      <c r="E182" s="462">
        <v>0</v>
      </c>
      <c r="F182" s="462">
        <v>461271.35</v>
      </c>
      <c r="G182" s="462">
        <v>1065097.25</v>
      </c>
      <c r="H182" s="455"/>
    </row>
    <row r="183" spans="1:8" x14ac:dyDescent="0.25">
      <c r="A183" s="456" t="s">
        <v>1417</v>
      </c>
      <c r="B183" s="457" t="s">
        <v>1418</v>
      </c>
      <c r="C183" s="455"/>
      <c r="D183" s="463">
        <v>0</v>
      </c>
      <c r="E183" s="463">
        <v>27.84</v>
      </c>
      <c r="F183" s="463">
        <v>3378.39</v>
      </c>
      <c r="G183" s="463">
        <v>3350.55</v>
      </c>
      <c r="H183" s="455"/>
    </row>
    <row r="184" spans="1:8" x14ac:dyDescent="0.25">
      <c r="A184" s="458" t="s">
        <v>1419</v>
      </c>
      <c r="B184" s="459" t="s">
        <v>1420</v>
      </c>
      <c r="C184" s="455"/>
      <c r="D184" s="464">
        <v>0</v>
      </c>
      <c r="E184" s="464">
        <v>27.84</v>
      </c>
      <c r="F184" s="464">
        <v>3378.39</v>
      </c>
      <c r="G184" s="464">
        <v>3350.55</v>
      </c>
      <c r="H184" s="455"/>
    </row>
    <row r="185" spans="1:8" x14ac:dyDescent="0.25">
      <c r="A185" s="460" t="s">
        <v>1421</v>
      </c>
      <c r="B185" s="461" t="s">
        <v>1422</v>
      </c>
      <c r="C185" s="461" t="s">
        <v>1423</v>
      </c>
      <c r="D185" s="462">
        <v>0</v>
      </c>
      <c r="E185" s="462">
        <v>27.84</v>
      </c>
      <c r="F185" s="462">
        <v>0</v>
      </c>
      <c r="G185" s="462">
        <v>-27.84</v>
      </c>
      <c r="H185" s="455"/>
    </row>
    <row r="186" spans="1:8" x14ac:dyDescent="0.25">
      <c r="A186" s="460" t="s">
        <v>1424</v>
      </c>
      <c r="B186" s="461" t="s">
        <v>1425</v>
      </c>
      <c r="C186" s="461" t="s">
        <v>1426</v>
      </c>
      <c r="D186" s="462">
        <v>0</v>
      </c>
      <c r="E186" s="462">
        <v>0</v>
      </c>
      <c r="F186" s="462">
        <v>3378.39</v>
      </c>
      <c r="G186" s="462">
        <v>3378.39</v>
      </c>
      <c r="H186" s="455"/>
    </row>
    <row r="187" spans="1:8" x14ac:dyDescent="0.25">
      <c r="A187" s="456" t="s">
        <v>1427</v>
      </c>
      <c r="B187" s="457" t="s">
        <v>1428</v>
      </c>
      <c r="C187" s="455"/>
      <c r="D187" s="463">
        <v>622155.43999999994</v>
      </c>
      <c r="E187" s="463">
        <v>0</v>
      </c>
      <c r="F187" s="463">
        <v>0</v>
      </c>
      <c r="G187" s="463">
        <v>622155.43999999994</v>
      </c>
      <c r="H187" s="455"/>
    </row>
    <row r="188" spans="1:8" x14ac:dyDescent="0.25">
      <c r="A188" s="456" t="s">
        <v>1429</v>
      </c>
      <c r="B188" s="457" t="s">
        <v>1430</v>
      </c>
      <c r="C188" s="455"/>
      <c r="D188" s="463">
        <v>622155.43999999994</v>
      </c>
      <c r="E188" s="463">
        <v>0</v>
      </c>
      <c r="F188" s="463">
        <v>0</v>
      </c>
      <c r="G188" s="463">
        <v>622155.43999999994</v>
      </c>
      <c r="H188" s="455"/>
    </row>
    <row r="189" spans="1:8" x14ac:dyDescent="0.25">
      <c r="A189" s="458" t="s">
        <v>1431</v>
      </c>
      <c r="B189" s="459" t="s">
        <v>1432</v>
      </c>
      <c r="C189" s="455"/>
      <c r="D189" s="464">
        <v>622155.43999999994</v>
      </c>
      <c r="E189" s="464">
        <v>0</v>
      </c>
      <c r="F189" s="464">
        <v>0</v>
      </c>
      <c r="G189" s="464">
        <v>622155.43999999994</v>
      </c>
      <c r="H189" s="455"/>
    </row>
    <row r="190" spans="1:8" x14ac:dyDescent="0.25">
      <c r="A190" s="460" t="s">
        <v>1433</v>
      </c>
      <c r="B190" s="461" t="s">
        <v>1434</v>
      </c>
      <c r="C190" s="461" t="s">
        <v>357</v>
      </c>
      <c r="D190" s="462">
        <v>622155.43999999994</v>
      </c>
      <c r="E190" s="462">
        <v>0</v>
      </c>
      <c r="F190" s="462">
        <v>0</v>
      </c>
      <c r="G190" s="462">
        <v>622155.43999999994</v>
      </c>
      <c r="H190" s="455"/>
    </row>
    <row r="191" spans="1:8" x14ac:dyDescent="0.25">
      <c r="A191" s="456" t="s">
        <v>1435</v>
      </c>
      <c r="B191" s="457" t="s">
        <v>1436</v>
      </c>
      <c r="C191" s="455"/>
      <c r="D191" s="463">
        <v>1517.01</v>
      </c>
      <c r="E191" s="463">
        <v>0</v>
      </c>
      <c r="F191" s="463">
        <v>0</v>
      </c>
      <c r="G191" s="463">
        <v>1517.01</v>
      </c>
      <c r="H191" s="455"/>
    </row>
    <row r="192" spans="1:8" x14ac:dyDescent="0.25">
      <c r="A192" s="456" t="s">
        <v>1437</v>
      </c>
      <c r="B192" s="457" t="s">
        <v>1438</v>
      </c>
      <c r="C192" s="455"/>
      <c r="D192" s="463">
        <v>1517.01</v>
      </c>
      <c r="E192" s="463">
        <v>0</v>
      </c>
      <c r="F192" s="463">
        <v>0</v>
      </c>
      <c r="G192" s="463">
        <v>1517.01</v>
      </c>
      <c r="H192" s="455"/>
    </row>
    <row r="193" spans="1:9" x14ac:dyDescent="0.25">
      <c r="A193" s="458" t="s">
        <v>1439</v>
      </c>
      <c r="B193" s="459" t="s">
        <v>1440</v>
      </c>
      <c r="C193" s="455"/>
      <c r="D193" s="464">
        <v>1517.01</v>
      </c>
      <c r="E193" s="464">
        <v>0</v>
      </c>
      <c r="F193" s="464">
        <v>0</v>
      </c>
      <c r="G193" s="464">
        <v>1517.01</v>
      </c>
      <c r="H193" s="455"/>
      <c r="I193" s="468">
        <f>+F409</f>
        <v>161131.32</v>
      </c>
    </row>
    <row r="194" spans="1:9" x14ac:dyDescent="0.25">
      <c r="A194" s="460" t="s">
        <v>1441</v>
      </c>
      <c r="B194" s="461" t="s">
        <v>1442</v>
      </c>
      <c r="C194" s="461" t="s">
        <v>1443</v>
      </c>
      <c r="D194" s="462">
        <v>1517.01</v>
      </c>
      <c r="E194" s="462">
        <v>0</v>
      </c>
      <c r="F194" s="462">
        <v>0</v>
      </c>
      <c r="G194" s="462">
        <v>1517.01</v>
      </c>
      <c r="H194" s="455"/>
      <c r="I194" s="468">
        <f>QUADRIMESTRAL!H12</f>
        <v>8259957.8099999996</v>
      </c>
    </row>
    <row r="195" spans="1:9" x14ac:dyDescent="0.25">
      <c r="A195" s="456" t="s">
        <v>1444</v>
      </c>
      <c r="B195" s="457" t="s">
        <v>707</v>
      </c>
      <c r="C195" s="455"/>
      <c r="D195" s="463">
        <v>41793402.07</v>
      </c>
      <c r="E195" s="463">
        <v>8884868.5</v>
      </c>
      <c r="F195" s="463">
        <v>352397.11</v>
      </c>
      <c r="G195" s="463">
        <v>50325873.460000001</v>
      </c>
      <c r="H195" s="455"/>
      <c r="I195" s="468">
        <f>+D195-G195</f>
        <v>-8532471.3900000006</v>
      </c>
    </row>
    <row r="196" spans="1:9" x14ac:dyDescent="0.25">
      <c r="A196" s="456" t="s">
        <v>1445</v>
      </c>
      <c r="B196" s="457" t="s">
        <v>709</v>
      </c>
      <c r="C196" s="455"/>
      <c r="D196" s="463">
        <v>34984848.409999996</v>
      </c>
      <c r="E196" s="463">
        <v>7564652.8899999997</v>
      </c>
      <c r="F196" s="463">
        <v>188019.83</v>
      </c>
      <c r="G196" s="463">
        <v>42361481.469999999</v>
      </c>
      <c r="H196" s="455"/>
      <c r="I196" s="462"/>
    </row>
    <row r="197" spans="1:9" x14ac:dyDescent="0.25">
      <c r="A197" s="456" t="s">
        <v>1446</v>
      </c>
      <c r="B197" s="457" t="s">
        <v>1447</v>
      </c>
      <c r="C197" s="455"/>
      <c r="D197" s="463">
        <v>27030143.579999998</v>
      </c>
      <c r="E197" s="463">
        <v>5364922.79</v>
      </c>
      <c r="F197" s="463">
        <v>188019.83</v>
      </c>
      <c r="G197" s="463">
        <v>32207046.539999999</v>
      </c>
      <c r="H197" s="455"/>
      <c r="I197" s="468">
        <f>-D372+G372</f>
        <v>461271.35000000009</v>
      </c>
    </row>
    <row r="198" spans="1:9" x14ac:dyDescent="0.25">
      <c r="A198" s="456" t="s">
        <v>1448</v>
      </c>
      <c r="B198" s="457" t="s">
        <v>1449</v>
      </c>
      <c r="C198" s="455"/>
      <c r="D198" s="463">
        <v>26539565.690000001</v>
      </c>
      <c r="E198" s="463">
        <v>5136427.57</v>
      </c>
      <c r="F198" s="463">
        <v>185367.37</v>
      </c>
      <c r="G198" s="463">
        <v>31490625.890000001</v>
      </c>
      <c r="H198" s="455"/>
      <c r="I198" s="468"/>
    </row>
    <row r="199" spans="1:9" x14ac:dyDescent="0.25">
      <c r="A199" s="458" t="s">
        <v>1450</v>
      </c>
      <c r="B199" s="459" t="s">
        <v>1451</v>
      </c>
      <c r="C199" s="455"/>
      <c r="D199" s="464">
        <v>0</v>
      </c>
      <c r="E199" s="464">
        <v>758320.28</v>
      </c>
      <c r="F199" s="464">
        <v>16761.13</v>
      </c>
      <c r="G199" s="464">
        <v>741559.15</v>
      </c>
      <c r="H199" s="455"/>
      <c r="I199" s="468">
        <f>+G199-D199</f>
        <v>741559.15</v>
      </c>
    </row>
    <row r="200" spans="1:9" x14ac:dyDescent="0.25">
      <c r="A200" s="460" t="s">
        <v>1452</v>
      </c>
      <c r="B200" s="461" t="s">
        <v>1453</v>
      </c>
      <c r="C200" s="461" t="s">
        <v>1454</v>
      </c>
      <c r="D200" s="462">
        <v>0</v>
      </c>
      <c r="E200" s="462">
        <v>332120.56</v>
      </c>
      <c r="F200" s="462">
        <v>0</v>
      </c>
      <c r="G200" s="462">
        <v>332120.56</v>
      </c>
      <c r="H200" s="455"/>
    </row>
    <row r="201" spans="1:9" x14ac:dyDescent="0.25">
      <c r="A201" s="460" t="s">
        <v>1455</v>
      </c>
      <c r="B201" s="461" t="s">
        <v>1456</v>
      </c>
      <c r="C201" s="461" t="s">
        <v>1457</v>
      </c>
      <c r="D201" s="462">
        <v>0</v>
      </c>
      <c r="E201" s="462">
        <v>88080.6</v>
      </c>
      <c r="F201" s="462">
        <v>0.78</v>
      </c>
      <c r="G201" s="462">
        <v>88079.82</v>
      </c>
      <c r="H201" s="455"/>
    </row>
    <row r="202" spans="1:9" x14ac:dyDescent="0.25">
      <c r="A202" s="460" t="s">
        <v>1458</v>
      </c>
      <c r="B202" s="461" t="s">
        <v>1459</v>
      </c>
      <c r="C202" s="461" t="s">
        <v>1460</v>
      </c>
      <c r="D202" s="462">
        <v>0</v>
      </c>
      <c r="E202" s="462">
        <v>31937.78</v>
      </c>
      <c r="F202" s="462">
        <v>0</v>
      </c>
      <c r="G202" s="462">
        <v>31937.78</v>
      </c>
      <c r="H202" s="455"/>
    </row>
    <row r="203" spans="1:9" x14ac:dyDescent="0.25">
      <c r="A203" s="460" t="s">
        <v>1461</v>
      </c>
      <c r="B203" s="461" t="s">
        <v>1462</v>
      </c>
      <c r="C203" s="461" t="s">
        <v>1463</v>
      </c>
      <c r="D203" s="462">
        <v>0</v>
      </c>
      <c r="E203" s="462">
        <v>3324.8</v>
      </c>
      <c r="F203" s="462">
        <v>0</v>
      </c>
      <c r="G203" s="462">
        <v>3324.8</v>
      </c>
      <c r="H203" s="455"/>
    </row>
    <row r="204" spans="1:9" x14ac:dyDescent="0.25">
      <c r="A204" s="460" t="s">
        <v>1464</v>
      </c>
      <c r="B204" s="461" t="s">
        <v>1465</v>
      </c>
      <c r="C204" s="461" t="s">
        <v>385</v>
      </c>
      <c r="D204" s="462">
        <v>0</v>
      </c>
      <c r="E204" s="462">
        <v>1696.59</v>
      </c>
      <c r="F204" s="462">
        <v>805.62</v>
      </c>
      <c r="G204" s="462">
        <v>890.97</v>
      </c>
      <c r="H204" s="455"/>
    </row>
    <row r="205" spans="1:9" x14ac:dyDescent="0.25">
      <c r="A205" s="460" t="s">
        <v>1466</v>
      </c>
      <c r="B205" s="461" t="s">
        <v>1467</v>
      </c>
      <c r="C205" s="461" t="s">
        <v>383</v>
      </c>
      <c r="D205" s="462">
        <v>0</v>
      </c>
      <c r="E205" s="462">
        <v>154561.98000000001</v>
      </c>
      <c r="F205" s="462">
        <v>12830.12</v>
      </c>
      <c r="G205" s="462">
        <v>141731.85999999999</v>
      </c>
      <c r="H205" s="455"/>
    </row>
    <row r="206" spans="1:9" x14ac:dyDescent="0.25">
      <c r="A206" s="460" t="s">
        <v>1468</v>
      </c>
      <c r="B206" s="461" t="s">
        <v>1469</v>
      </c>
      <c r="C206" s="461" t="s">
        <v>1470</v>
      </c>
      <c r="D206" s="462">
        <v>0</v>
      </c>
      <c r="E206" s="462">
        <v>32283.15</v>
      </c>
      <c r="F206" s="462">
        <v>0</v>
      </c>
      <c r="G206" s="462">
        <v>32283.15</v>
      </c>
      <c r="H206" s="455"/>
    </row>
    <row r="207" spans="1:9" x14ac:dyDescent="0.25">
      <c r="A207" s="460" t="s">
        <v>1471</v>
      </c>
      <c r="B207" s="461" t="s">
        <v>1472</v>
      </c>
      <c r="C207" s="461" t="s">
        <v>389</v>
      </c>
      <c r="D207" s="462">
        <v>0</v>
      </c>
      <c r="E207" s="462">
        <v>6699.54</v>
      </c>
      <c r="F207" s="462">
        <v>3039.81</v>
      </c>
      <c r="G207" s="462">
        <v>3659.73</v>
      </c>
      <c r="H207" s="455"/>
    </row>
    <row r="208" spans="1:9" x14ac:dyDescent="0.25">
      <c r="A208" s="460" t="s">
        <v>1473</v>
      </c>
      <c r="B208" s="461" t="s">
        <v>1474</v>
      </c>
      <c r="C208" s="461" t="s">
        <v>1475</v>
      </c>
      <c r="D208" s="462">
        <v>0</v>
      </c>
      <c r="E208" s="462">
        <v>46888.97</v>
      </c>
      <c r="F208" s="462">
        <v>0</v>
      </c>
      <c r="G208" s="462">
        <v>46888.97</v>
      </c>
      <c r="H208" s="455"/>
    </row>
    <row r="209" spans="1:9" x14ac:dyDescent="0.25">
      <c r="A209" s="460" t="s">
        <v>1476</v>
      </c>
      <c r="B209" s="461" t="s">
        <v>1477</v>
      </c>
      <c r="C209" s="461" t="s">
        <v>1478</v>
      </c>
      <c r="D209" s="462">
        <v>0</v>
      </c>
      <c r="E209" s="462">
        <v>12245.58</v>
      </c>
      <c r="F209" s="462">
        <v>0</v>
      </c>
      <c r="G209" s="462">
        <v>12245.58</v>
      </c>
      <c r="H209" s="455"/>
    </row>
    <row r="210" spans="1:9" x14ac:dyDescent="0.25">
      <c r="A210" s="460" t="s">
        <v>1479</v>
      </c>
      <c r="B210" s="461" t="s">
        <v>1480</v>
      </c>
      <c r="C210" s="461" t="s">
        <v>1481</v>
      </c>
      <c r="D210" s="462">
        <v>0</v>
      </c>
      <c r="E210" s="462">
        <v>3698.1</v>
      </c>
      <c r="F210" s="462">
        <v>45.22</v>
      </c>
      <c r="G210" s="462">
        <v>3652.88</v>
      </c>
      <c r="H210" s="455"/>
    </row>
    <row r="211" spans="1:9" x14ac:dyDescent="0.25">
      <c r="A211" s="460" t="s">
        <v>1482</v>
      </c>
      <c r="B211" s="461" t="s">
        <v>1483</v>
      </c>
      <c r="C211" s="461" t="s">
        <v>1484</v>
      </c>
      <c r="D211" s="462">
        <v>0</v>
      </c>
      <c r="E211" s="462">
        <v>462.26</v>
      </c>
      <c r="F211" s="462">
        <v>5.66</v>
      </c>
      <c r="G211" s="462">
        <v>456.6</v>
      </c>
      <c r="H211" s="455"/>
    </row>
    <row r="212" spans="1:9" x14ac:dyDescent="0.25">
      <c r="A212" s="460" t="s">
        <v>1485</v>
      </c>
      <c r="B212" s="461" t="s">
        <v>1486</v>
      </c>
      <c r="C212" s="461" t="s">
        <v>1487</v>
      </c>
      <c r="D212" s="462">
        <v>0</v>
      </c>
      <c r="E212" s="462">
        <v>32711.39</v>
      </c>
      <c r="F212" s="462">
        <v>0</v>
      </c>
      <c r="G212" s="462">
        <v>32711.39</v>
      </c>
      <c r="H212" s="455"/>
    </row>
    <row r="213" spans="1:9" x14ac:dyDescent="0.25">
      <c r="A213" s="460" t="s">
        <v>1488</v>
      </c>
      <c r="B213" s="461" t="s">
        <v>1489</v>
      </c>
      <c r="C213" s="461" t="s">
        <v>1490</v>
      </c>
      <c r="D213" s="462">
        <v>0</v>
      </c>
      <c r="E213" s="462">
        <v>8665</v>
      </c>
      <c r="F213" s="462">
        <v>0</v>
      </c>
      <c r="G213" s="462">
        <v>8665</v>
      </c>
      <c r="H213" s="455"/>
    </row>
    <row r="214" spans="1:9" x14ac:dyDescent="0.25">
      <c r="A214" s="460" t="s">
        <v>1491</v>
      </c>
      <c r="B214" s="461" t="s">
        <v>1492</v>
      </c>
      <c r="C214" s="461" t="s">
        <v>1493</v>
      </c>
      <c r="D214" s="462">
        <v>0</v>
      </c>
      <c r="E214" s="462">
        <v>2616.87</v>
      </c>
      <c r="F214" s="462">
        <v>33.92</v>
      </c>
      <c r="G214" s="462">
        <v>2582.9499999999998</v>
      </c>
      <c r="H214" s="455"/>
    </row>
    <row r="215" spans="1:9" x14ac:dyDescent="0.25">
      <c r="A215" s="460" t="s">
        <v>1494</v>
      </c>
      <c r="B215" s="461" t="s">
        <v>1495</v>
      </c>
      <c r="C215" s="461" t="s">
        <v>1496</v>
      </c>
      <c r="D215" s="462">
        <v>0</v>
      </c>
      <c r="E215" s="462">
        <v>327.11</v>
      </c>
      <c r="F215" s="462">
        <v>0</v>
      </c>
      <c r="G215" s="462">
        <v>327.11</v>
      </c>
      <c r="H215" s="455"/>
    </row>
    <row r="216" spans="1:9" x14ac:dyDescent="0.25">
      <c r="A216" s="458" t="s">
        <v>1497</v>
      </c>
      <c r="B216" s="459" t="s">
        <v>1498</v>
      </c>
      <c r="C216" s="455"/>
      <c r="D216" s="464">
        <v>26539565.690000001</v>
      </c>
      <c r="E216" s="464">
        <v>4378107.29</v>
      </c>
      <c r="F216" s="464">
        <v>168606.24</v>
      </c>
      <c r="G216" s="464">
        <v>30749066.739999998</v>
      </c>
      <c r="H216" s="455"/>
      <c r="I216" s="468">
        <f>+G216-D216</f>
        <v>4209501.049999997</v>
      </c>
    </row>
    <row r="217" spans="1:9" x14ac:dyDescent="0.25">
      <c r="A217" s="460" t="s">
        <v>1499</v>
      </c>
      <c r="B217" s="461" t="s">
        <v>1500</v>
      </c>
      <c r="C217" s="461" t="s">
        <v>1454</v>
      </c>
      <c r="D217" s="462">
        <v>12045376.130000001</v>
      </c>
      <c r="E217" s="462">
        <v>1281155.5900000001</v>
      </c>
      <c r="F217" s="462">
        <v>1311.52</v>
      </c>
      <c r="G217" s="462">
        <v>13325220.199999999</v>
      </c>
      <c r="H217" s="455"/>
    </row>
    <row r="218" spans="1:9" x14ac:dyDescent="0.25">
      <c r="A218" s="460" t="s">
        <v>1501</v>
      </c>
      <c r="B218" s="461" t="s">
        <v>1502</v>
      </c>
      <c r="C218" s="461" t="s">
        <v>369</v>
      </c>
      <c r="D218" s="462">
        <v>-4020.35</v>
      </c>
      <c r="E218" s="462">
        <v>0</v>
      </c>
      <c r="F218" s="462">
        <v>0</v>
      </c>
      <c r="G218" s="462">
        <v>-4020.35</v>
      </c>
      <c r="H218" s="455"/>
    </row>
    <row r="219" spans="1:9" x14ac:dyDescent="0.25">
      <c r="A219" s="460" t="s">
        <v>1503</v>
      </c>
      <c r="B219" s="461" t="s">
        <v>1504</v>
      </c>
      <c r="C219" s="461" t="s">
        <v>1505</v>
      </c>
      <c r="D219" s="462">
        <v>-1403.62</v>
      </c>
      <c r="E219" s="462">
        <v>0</v>
      </c>
      <c r="F219" s="462">
        <v>0</v>
      </c>
      <c r="G219" s="462">
        <v>-1403.62</v>
      </c>
      <c r="H219" s="455"/>
    </row>
    <row r="220" spans="1:9" x14ac:dyDescent="0.25">
      <c r="A220" s="460" t="s">
        <v>1506</v>
      </c>
      <c r="B220" s="461" t="s">
        <v>1507</v>
      </c>
      <c r="C220" s="461" t="s">
        <v>1508</v>
      </c>
      <c r="D220" s="462">
        <v>0</v>
      </c>
      <c r="E220" s="462">
        <v>32719.03</v>
      </c>
      <c r="F220" s="462">
        <v>4071.73</v>
      </c>
      <c r="G220" s="462">
        <v>28647.3</v>
      </c>
      <c r="H220" s="455"/>
    </row>
    <row r="221" spans="1:9" x14ac:dyDescent="0.25">
      <c r="A221" s="460" t="s">
        <v>1509</v>
      </c>
      <c r="B221" s="461" t="s">
        <v>1510</v>
      </c>
      <c r="C221" s="461" t="s">
        <v>412</v>
      </c>
      <c r="D221" s="462">
        <v>44138.25</v>
      </c>
      <c r="E221" s="462">
        <v>20434.169999999998</v>
      </c>
      <c r="F221" s="462">
        <v>10517.71</v>
      </c>
      <c r="G221" s="462">
        <v>54054.71</v>
      </c>
      <c r="H221" s="455"/>
    </row>
    <row r="222" spans="1:9" x14ac:dyDescent="0.25">
      <c r="A222" s="460" t="s">
        <v>1511</v>
      </c>
      <c r="B222" s="461" t="s">
        <v>1512</v>
      </c>
      <c r="C222" s="461" t="s">
        <v>1457</v>
      </c>
      <c r="D222" s="462">
        <v>3408629.65</v>
      </c>
      <c r="E222" s="462">
        <v>364109.28</v>
      </c>
      <c r="F222" s="462">
        <v>0</v>
      </c>
      <c r="G222" s="462">
        <v>3772738.93</v>
      </c>
      <c r="H222" s="455"/>
    </row>
    <row r="223" spans="1:9" x14ac:dyDescent="0.25">
      <c r="A223" s="460" t="s">
        <v>1513</v>
      </c>
      <c r="B223" s="461" t="s">
        <v>1514</v>
      </c>
      <c r="C223" s="461" t="s">
        <v>1460</v>
      </c>
      <c r="D223" s="462">
        <v>1438775.05</v>
      </c>
      <c r="E223" s="462">
        <v>146223.04000000001</v>
      </c>
      <c r="F223" s="462">
        <v>0</v>
      </c>
      <c r="G223" s="462">
        <v>1584998.09</v>
      </c>
      <c r="H223" s="455"/>
    </row>
    <row r="224" spans="1:9" x14ac:dyDescent="0.25">
      <c r="A224" s="460" t="s">
        <v>1515</v>
      </c>
      <c r="B224" s="461" t="s">
        <v>1516</v>
      </c>
      <c r="C224" s="461" t="s">
        <v>1463</v>
      </c>
      <c r="D224" s="462">
        <v>136256.24</v>
      </c>
      <c r="E224" s="462">
        <v>13748.26</v>
      </c>
      <c r="F224" s="462">
        <v>0</v>
      </c>
      <c r="G224" s="462">
        <v>150004.5</v>
      </c>
      <c r="H224" s="455"/>
    </row>
    <row r="225" spans="1:8" x14ac:dyDescent="0.25">
      <c r="A225" s="460" t="s">
        <v>1517</v>
      </c>
      <c r="B225" s="461" t="s">
        <v>1518</v>
      </c>
      <c r="C225" s="461" t="s">
        <v>385</v>
      </c>
      <c r="D225" s="462">
        <v>114494.07</v>
      </c>
      <c r="E225" s="462">
        <v>18151.47</v>
      </c>
      <c r="F225" s="462">
        <v>11017.63</v>
      </c>
      <c r="G225" s="462">
        <v>121627.91</v>
      </c>
      <c r="H225" s="455"/>
    </row>
    <row r="226" spans="1:8" x14ac:dyDescent="0.25">
      <c r="A226" s="460" t="s">
        <v>1519</v>
      </c>
      <c r="B226" s="461" t="s">
        <v>1520</v>
      </c>
      <c r="C226" s="461" t="s">
        <v>383</v>
      </c>
      <c r="D226" s="462">
        <v>2499018.85</v>
      </c>
      <c r="E226" s="462">
        <v>933491.29</v>
      </c>
      <c r="F226" s="462">
        <v>112185.58</v>
      </c>
      <c r="G226" s="462">
        <v>3320324.56</v>
      </c>
      <c r="H226" s="455"/>
    </row>
    <row r="227" spans="1:8" x14ac:dyDescent="0.25">
      <c r="A227" s="460" t="s">
        <v>1521</v>
      </c>
      <c r="B227" s="461" t="s">
        <v>1522</v>
      </c>
      <c r="C227" s="461" t="s">
        <v>1470</v>
      </c>
      <c r="D227" s="462">
        <v>1953114.3</v>
      </c>
      <c r="E227" s="462">
        <v>292284.38</v>
      </c>
      <c r="F227" s="462">
        <v>3264</v>
      </c>
      <c r="G227" s="462">
        <v>2242134.6800000002</v>
      </c>
      <c r="H227" s="455"/>
    </row>
    <row r="228" spans="1:8" x14ac:dyDescent="0.25">
      <c r="A228" s="460" t="s">
        <v>1523</v>
      </c>
      <c r="B228" s="461" t="s">
        <v>1524</v>
      </c>
      <c r="C228" s="461" t="s">
        <v>389</v>
      </c>
      <c r="D228" s="462">
        <v>198472.22</v>
      </c>
      <c r="E228" s="462">
        <v>52427.77</v>
      </c>
      <c r="F228" s="462">
        <v>21866.14</v>
      </c>
      <c r="G228" s="462">
        <v>229033.85</v>
      </c>
      <c r="H228" s="455"/>
    </row>
    <row r="229" spans="1:8" x14ac:dyDescent="0.25">
      <c r="A229" s="460" t="s">
        <v>1525</v>
      </c>
      <c r="B229" s="461" t="s">
        <v>1526</v>
      </c>
      <c r="C229" s="461" t="s">
        <v>1527</v>
      </c>
      <c r="D229" s="462">
        <v>0</v>
      </c>
      <c r="E229" s="462">
        <v>2162.36</v>
      </c>
      <c r="F229" s="462">
        <v>0</v>
      </c>
      <c r="G229" s="462">
        <v>2162.36</v>
      </c>
      <c r="H229" s="455"/>
    </row>
    <row r="230" spans="1:8" x14ac:dyDescent="0.25">
      <c r="A230" s="460" t="s">
        <v>1528</v>
      </c>
      <c r="B230" s="461" t="s">
        <v>1529</v>
      </c>
      <c r="C230" s="461" t="s">
        <v>1530</v>
      </c>
      <c r="D230" s="462">
        <v>0</v>
      </c>
      <c r="E230" s="462">
        <v>489.57</v>
      </c>
      <c r="F230" s="462">
        <v>0</v>
      </c>
      <c r="G230" s="462">
        <v>489.57</v>
      </c>
      <c r="H230" s="455"/>
    </row>
    <row r="231" spans="1:8" x14ac:dyDescent="0.25">
      <c r="A231" s="460" t="s">
        <v>1531</v>
      </c>
      <c r="B231" s="461" t="s">
        <v>1532</v>
      </c>
      <c r="C231" s="461" t="s">
        <v>945</v>
      </c>
      <c r="D231" s="462">
        <v>3.84</v>
      </c>
      <c r="E231" s="462">
        <v>10951.03</v>
      </c>
      <c r="F231" s="462">
        <v>0</v>
      </c>
      <c r="G231" s="462">
        <v>10954.87</v>
      </c>
      <c r="H231" s="455"/>
    </row>
    <row r="232" spans="1:8" x14ac:dyDescent="0.25">
      <c r="A232" s="460" t="s">
        <v>1533</v>
      </c>
      <c r="B232" s="461" t="s">
        <v>1534</v>
      </c>
      <c r="C232" s="461" t="s">
        <v>371</v>
      </c>
      <c r="D232" s="462">
        <v>562576.44999999995</v>
      </c>
      <c r="E232" s="462">
        <v>68294.929999999993</v>
      </c>
      <c r="F232" s="462">
        <v>0</v>
      </c>
      <c r="G232" s="462">
        <v>630871.38</v>
      </c>
      <c r="H232" s="455"/>
    </row>
    <row r="233" spans="1:8" x14ac:dyDescent="0.25">
      <c r="A233" s="460" t="s">
        <v>1535</v>
      </c>
      <c r="B233" s="461" t="s">
        <v>1536</v>
      </c>
      <c r="C233" s="461" t="s">
        <v>1537</v>
      </c>
      <c r="D233" s="462">
        <v>10747.86</v>
      </c>
      <c r="E233" s="462">
        <v>0</v>
      </c>
      <c r="F233" s="462">
        <v>0</v>
      </c>
      <c r="G233" s="462">
        <v>10747.86</v>
      </c>
      <c r="H233" s="455"/>
    </row>
    <row r="234" spans="1:8" x14ac:dyDescent="0.25">
      <c r="A234" s="460" t="s">
        <v>1538</v>
      </c>
      <c r="B234" s="461" t="s">
        <v>1539</v>
      </c>
      <c r="C234" s="461" t="s">
        <v>375</v>
      </c>
      <c r="D234" s="462">
        <v>211602.43</v>
      </c>
      <c r="E234" s="462">
        <v>0</v>
      </c>
      <c r="F234" s="462">
        <v>0</v>
      </c>
      <c r="G234" s="462">
        <v>211602.43</v>
      </c>
      <c r="H234" s="455"/>
    </row>
    <row r="235" spans="1:8" x14ac:dyDescent="0.25">
      <c r="A235" s="460" t="s">
        <v>1540</v>
      </c>
      <c r="B235" s="461" t="s">
        <v>1541</v>
      </c>
      <c r="C235" s="461" t="s">
        <v>377</v>
      </c>
      <c r="D235" s="462">
        <v>44672.86</v>
      </c>
      <c r="E235" s="462">
        <v>7324.42</v>
      </c>
      <c r="F235" s="462">
        <v>0</v>
      </c>
      <c r="G235" s="462">
        <v>51997.279999999999</v>
      </c>
      <c r="H235" s="455"/>
    </row>
    <row r="236" spans="1:8" x14ac:dyDescent="0.25">
      <c r="A236" s="460" t="s">
        <v>1542</v>
      </c>
      <c r="B236" s="461" t="s">
        <v>1543</v>
      </c>
      <c r="C236" s="461" t="s">
        <v>1475</v>
      </c>
      <c r="D236" s="462">
        <v>1856203.7</v>
      </c>
      <c r="E236" s="462">
        <v>496537.03</v>
      </c>
      <c r="F236" s="462">
        <v>4371.93</v>
      </c>
      <c r="G236" s="462">
        <v>2348368.7999999998</v>
      </c>
      <c r="H236" s="455"/>
    </row>
    <row r="237" spans="1:8" x14ac:dyDescent="0.25">
      <c r="A237" s="460" t="s">
        <v>1544</v>
      </c>
      <c r="B237" s="461" t="s">
        <v>1545</v>
      </c>
      <c r="C237" s="461" t="s">
        <v>1478</v>
      </c>
      <c r="D237" s="462">
        <v>352171.78</v>
      </c>
      <c r="E237" s="462">
        <v>124823.54</v>
      </c>
      <c r="F237" s="462">
        <v>0</v>
      </c>
      <c r="G237" s="462">
        <v>476995.32</v>
      </c>
      <c r="H237" s="455"/>
    </row>
    <row r="238" spans="1:8" x14ac:dyDescent="0.25">
      <c r="A238" s="460" t="s">
        <v>1546</v>
      </c>
      <c r="B238" s="461" t="s">
        <v>1547</v>
      </c>
      <c r="C238" s="461" t="s">
        <v>1481</v>
      </c>
      <c r="D238" s="462">
        <v>106321.62</v>
      </c>
      <c r="E238" s="462">
        <v>18373.98</v>
      </c>
      <c r="F238" s="462">
        <v>0</v>
      </c>
      <c r="G238" s="462">
        <v>124695.6</v>
      </c>
      <c r="H238" s="455"/>
    </row>
    <row r="239" spans="1:8" x14ac:dyDescent="0.25">
      <c r="A239" s="460" t="s">
        <v>1548</v>
      </c>
      <c r="B239" s="461" t="s">
        <v>1549</v>
      </c>
      <c r="C239" s="461" t="s">
        <v>1484</v>
      </c>
      <c r="D239" s="462">
        <v>0</v>
      </c>
      <c r="E239" s="462">
        <v>2297</v>
      </c>
      <c r="F239" s="462">
        <v>0</v>
      </c>
      <c r="G239" s="462">
        <v>2297</v>
      </c>
      <c r="H239" s="455"/>
    </row>
    <row r="240" spans="1:8" x14ac:dyDescent="0.25">
      <c r="A240" s="460" t="s">
        <v>1550</v>
      </c>
      <c r="B240" s="461" t="s">
        <v>1551</v>
      </c>
      <c r="C240" s="461" t="s">
        <v>1487</v>
      </c>
      <c r="D240" s="462">
        <v>1161739.5900000001</v>
      </c>
      <c r="E240" s="462">
        <v>354682.13</v>
      </c>
      <c r="F240" s="462">
        <v>0</v>
      </c>
      <c r="G240" s="462">
        <v>1516421.72</v>
      </c>
      <c r="H240" s="455"/>
    </row>
    <row r="241" spans="1:9" x14ac:dyDescent="0.25">
      <c r="A241" s="460" t="s">
        <v>1552</v>
      </c>
      <c r="B241" s="461" t="s">
        <v>1553</v>
      </c>
      <c r="C241" s="461" t="s">
        <v>1490</v>
      </c>
      <c r="D241" s="462">
        <v>307741.31</v>
      </c>
      <c r="E241" s="462">
        <v>109521.14</v>
      </c>
      <c r="F241" s="462">
        <v>0</v>
      </c>
      <c r="G241" s="462">
        <v>417262.45</v>
      </c>
      <c r="H241" s="455"/>
    </row>
    <row r="242" spans="1:9" x14ac:dyDescent="0.25">
      <c r="A242" s="460" t="s">
        <v>1554</v>
      </c>
      <c r="B242" s="461" t="s">
        <v>1555</v>
      </c>
      <c r="C242" s="461" t="s">
        <v>1493</v>
      </c>
      <c r="D242" s="462">
        <v>92933.46</v>
      </c>
      <c r="E242" s="462">
        <v>15574.83</v>
      </c>
      <c r="F242" s="462">
        <v>0</v>
      </c>
      <c r="G242" s="462">
        <v>108508.29</v>
      </c>
      <c r="H242" s="455"/>
    </row>
    <row r="243" spans="1:9" x14ac:dyDescent="0.25">
      <c r="A243" s="460" t="s">
        <v>1556</v>
      </c>
      <c r="B243" s="461" t="s">
        <v>1557</v>
      </c>
      <c r="C243" s="461" t="s">
        <v>1496</v>
      </c>
      <c r="D243" s="462">
        <v>0</v>
      </c>
      <c r="E243" s="462">
        <v>12331.05</v>
      </c>
      <c r="F243" s="462">
        <v>0</v>
      </c>
      <c r="G243" s="462">
        <v>12331.05</v>
      </c>
      <c r="H243" s="455"/>
    </row>
    <row r="244" spans="1:9" x14ac:dyDescent="0.25">
      <c r="A244" s="456" t="s">
        <v>1558</v>
      </c>
      <c r="B244" s="457" t="s">
        <v>1559</v>
      </c>
      <c r="C244" s="455"/>
      <c r="D244" s="463">
        <v>401500</v>
      </c>
      <c r="E244" s="463">
        <v>93608.75</v>
      </c>
      <c r="F244" s="463">
        <v>2652.46</v>
      </c>
      <c r="G244" s="463">
        <v>492456.29</v>
      </c>
      <c r="H244" s="455"/>
      <c r="I244" s="468">
        <f>+G244-D244</f>
        <v>90956.289999999979</v>
      </c>
    </row>
    <row r="245" spans="1:9" x14ac:dyDescent="0.25">
      <c r="A245" s="458" t="s">
        <v>1560</v>
      </c>
      <c r="B245" s="459" t="s">
        <v>1561</v>
      </c>
      <c r="C245" s="455"/>
      <c r="D245" s="464">
        <v>401500</v>
      </c>
      <c r="E245" s="464">
        <v>93608.75</v>
      </c>
      <c r="F245" s="464">
        <v>2652.46</v>
      </c>
      <c r="G245" s="464">
        <v>492456.29</v>
      </c>
      <c r="H245" s="455"/>
    </row>
    <row r="246" spans="1:9" x14ac:dyDescent="0.25">
      <c r="A246" s="460" t="s">
        <v>1562</v>
      </c>
      <c r="B246" s="461" t="s">
        <v>1563</v>
      </c>
      <c r="C246" s="461" t="s">
        <v>1564</v>
      </c>
      <c r="D246" s="462">
        <v>401500</v>
      </c>
      <c r="E246" s="462">
        <v>73000</v>
      </c>
      <c r="F246" s="462">
        <v>0</v>
      </c>
      <c r="G246" s="462">
        <v>474500</v>
      </c>
      <c r="H246" s="455"/>
    </row>
    <row r="247" spans="1:9" x14ac:dyDescent="0.25">
      <c r="A247" s="460" t="s">
        <v>1565</v>
      </c>
      <c r="B247" s="461" t="s">
        <v>1566</v>
      </c>
      <c r="C247" s="461" t="s">
        <v>393</v>
      </c>
      <c r="D247" s="462">
        <v>0</v>
      </c>
      <c r="E247" s="462">
        <v>14600</v>
      </c>
      <c r="F247" s="462">
        <v>0</v>
      </c>
      <c r="G247" s="462">
        <v>14600</v>
      </c>
      <c r="H247" s="455"/>
    </row>
    <row r="248" spans="1:9" x14ac:dyDescent="0.25">
      <c r="A248" s="460" t="s">
        <v>1567</v>
      </c>
      <c r="B248" s="461" t="s">
        <v>1568</v>
      </c>
      <c r="C248" s="461" t="s">
        <v>395</v>
      </c>
      <c r="D248" s="462">
        <v>0</v>
      </c>
      <c r="E248" s="462">
        <v>5840</v>
      </c>
      <c r="F248" s="462">
        <v>0</v>
      </c>
      <c r="G248" s="462">
        <v>5840</v>
      </c>
      <c r="H248" s="455"/>
    </row>
    <row r="249" spans="1:9" x14ac:dyDescent="0.25">
      <c r="A249" s="460" t="s">
        <v>1569</v>
      </c>
      <c r="B249" s="461" t="s">
        <v>1570</v>
      </c>
      <c r="C249" s="461" t="s">
        <v>385</v>
      </c>
      <c r="D249" s="462">
        <v>0</v>
      </c>
      <c r="E249" s="462">
        <v>0</v>
      </c>
      <c r="F249" s="462">
        <v>150.43</v>
      </c>
      <c r="G249" s="462">
        <v>-150.43</v>
      </c>
      <c r="H249" s="455"/>
    </row>
    <row r="250" spans="1:9" x14ac:dyDescent="0.25">
      <c r="A250" s="460" t="s">
        <v>1571</v>
      </c>
      <c r="B250" s="461" t="s">
        <v>1572</v>
      </c>
      <c r="C250" s="461" t="s">
        <v>383</v>
      </c>
      <c r="D250" s="462">
        <v>0</v>
      </c>
      <c r="E250" s="462">
        <v>168.75</v>
      </c>
      <c r="F250" s="462">
        <v>2502.0300000000002</v>
      </c>
      <c r="G250" s="462">
        <v>-2333.2800000000002</v>
      </c>
      <c r="H250" s="455"/>
    </row>
    <row r="251" spans="1:9" x14ac:dyDescent="0.25">
      <c r="A251" s="456" t="s">
        <v>1573</v>
      </c>
      <c r="B251" s="457" t="s">
        <v>1574</v>
      </c>
      <c r="C251" s="455"/>
      <c r="D251" s="463">
        <v>89077.89</v>
      </c>
      <c r="E251" s="463">
        <v>0</v>
      </c>
      <c r="F251" s="463">
        <v>0</v>
      </c>
      <c r="G251" s="463">
        <v>89077.89</v>
      </c>
      <c r="H251" s="455"/>
    </row>
    <row r="252" spans="1:9" x14ac:dyDescent="0.25">
      <c r="A252" s="458" t="s">
        <v>1575</v>
      </c>
      <c r="B252" s="459" t="s">
        <v>1576</v>
      </c>
      <c r="C252" s="455"/>
      <c r="D252" s="464">
        <v>89077.89</v>
      </c>
      <c r="E252" s="464">
        <v>0</v>
      </c>
      <c r="F252" s="464">
        <v>0</v>
      </c>
      <c r="G252" s="464">
        <v>89077.89</v>
      </c>
      <c r="H252" s="455"/>
      <c r="I252" s="468">
        <f>+G252-D252</f>
        <v>0</v>
      </c>
    </row>
    <row r="253" spans="1:9" x14ac:dyDescent="0.25">
      <c r="A253" s="460" t="s">
        <v>1577</v>
      </c>
      <c r="B253" s="461" t="s">
        <v>1578</v>
      </c>
      <c r="C253" s="461" t="s">
        <v>515</v>
      </c>
      <c r="D253" s="462">
        <v>89077.89</v>
      </c>
      <c r="E253" s="462">
        <v>0</v>
      </c>
      <c r="F253" s="462">
        <v>0</v>
      </c>
      <c r="G253" s="462">
        <v>89077.89</v>
      </c>
      <c r="H253" s="455"/>
    </row>
    <row r="254" spans="1:9" x14ac:dyDescent="0.25">
      <c r="A254" s="456" t="s">
        <v>1579</v>
      </c>
      <c r="B254" s="457" t="s">
        <v>1580</v>
      </c>
      <c r="C254" s="455"/>
      <c r="D254" s="463">
        <v>0</v>
      </c>
      <c r="E254" s="463">
        <v>134886.47</v>
      </c>
      <c r="F254" s="463">
        <v>0</v>
      </c>
      <c r="G254" s="463">
        <v>134886.47</v>
      </c>
      <c r="H254" s="455"/>
    </row>
    <row r="255" spans="1:9" x14ac:dyDescent="0.25">
      <c r="A255" s="458" t="s">
        <v>1581</v>
      </c>
      <c r="B255" s="459" t="s">
        <v>1582</v>
      </c>
      <c r="C255" s="455"/>
      <c r="D255" s="464">
        <v>0</v>
      </c>
      <c r="E255" s="464">
        <v>134886.47</v>
      </c>
      <c r="F255" s="464">
        <v>0</v>
      </c>
      <c r="G255" s="464">
        <v>134886.47</v>
      </c>
      <c r="H255" s="455"/>
    </row>
    <row r="256" spans="1:9" x14ac:dyDescent="0.25">
      <c r="A256" s="460" t="s">
        <v>1583</v>
      </c>
      <c r="B256" s="461" t="s">
        <v>1584</v>
      </c>
      <c r="C256" s="461" t="s">
        <v>1585</v>
      </c>
      <c r="D256" s="462">
        <v>0</v>
      </c>
      <c r="E256" s="462">
        <v>91732.19</v>
      </c>
      <c r="F256" s="462">
        <v>0</v>
      </c>
      <c r="G256" s="462">
        <v>91732.19</v>
      </c>
      <c r="H256" s="455"/>
    </row>
    <row r="257" spans="1:9" x14ac:dyDescent="0.25">
      <c r="A257" s="460" t="s">
        <v>1586</v>
      </c>
      <c r="B257" s="461" t="s">
        <v>1587</v>
      </c>
      <c r="C257" s="461" t="s">
        <v>1470</v>
      </c>
      <c r="D257" s="462">
        <v>0</v>
      </c>
      <c r="E257" s="462">
        <v>27822.880000000001</v>
      </c>
      <c r="F257" s="462">
        <v>0</v>
      </c>
      <c r="G257" s="462">
        <v>27822.880000000001</v>
      </c>
      <c r="H257" s="455"/>
    </row>
    <row r="258" spans="1:9" x14ac:dyDescent="0.25">
      <c r="A258" s="460" t="s">
        <v>1588</v>
      </c>
      <c r="B258" s="461" t="s">
        <v>1589</v>
      </c>
      <c r="C258" s="461" t="s">
        <v>389</v>
      </c>
      <c r="D258" s="462">
        <v>0</v>
      </c>
      <c r="E258" s="462">
        <v>15331.4</v>
      </c>
      <c r="F258" s="462">
        <v>0</v>
      </c>
      <c r="G258" s="462">
        <v>15331.4</v>
      </c>
      <c r="H258" s="455"/>
    </row>
    <row r="259" spans="1:9" x14ac:dyDescent="0.25">
      <c r="A259" s="456" t="s">
        <v>1590</v>
      </c>
      <c r="B259" s="457" t="s">
        <v>1591</v>
      </c>
      <c r="C259" s="455"/>
      <c r="D259" s="463">
        <v>7954704.8300000001</v>
      </c>
      <c r="E259" s="463">
        <v>2199730.1</v>
      </c>
      <c r="F259" s="463">
        <v>0</v>
      </c>
      <c r="G259" s="463">
        <v>10154434.93</v>
      </c>
      <c r="H259" s="455"/>
      <c r="I259" s="468">
        <f>+G259-D259</f>
        <v>2199730.0999999996</v>
      </c>
    </row>
    <row r="260" spans="1:9" x14ac:dyDescent="0.25">
      <c r="A260" s="456" t="s">
        <v>1592</v>
      </c>
      <c r="B260" s="457" t="s">
        <v>1593</v>
      </c>
      <c r="C260" s="455"/>
      <c r="D260" s="463">
        <v>795703.45</v>
      </c>
      <c r="E260" s="463">
        <v>119366.39999999999</v>
      </c>
      <c r="F260" s="463">
        <v>0</v>
      </c>
      <c r="G260" s="463">
        <v>915069.85</v>
      </c>
      <c r="H260" s="455"/>
    </row>
    <row r="261" spans="1:9" x14ac:dyDescent="0.25">
      <c r="A261" s="458" t="s">
        <v>1594</v>
      </c>
      <c r="B261" s="459" t="s">
        <v>1595</v>
      </c>
      <c r="C261" s="455"/>
      <c r="D261" s="464">
        <v>795703.45</v>
      </c>
      <c r="E261" s="464">
        <v>119366.39999999999</v>
      </c>
      <c r="F261" s="464">
        <v>0</v>
      </c>
      <c r="G261" s="464">
        <v>915069.85</v>
      </c>
      <c r="H261" s="455"/>
    </row>
    <row r="262" spans="1:9" x14ac:dyDescent="0.25">
      <c r="A262" s="460" t="s">
        <v>1596</v>
      </c>
      <c r="B262" s="461" t="s">
        <v>1597</v>
      </c>
      <c r="C262" s="461" t="s">
        <v>424</v>
      </c>
      <c r="D262" s="462">
        <v>204333.23</v>
      </c>
      <c r="E262" s="462">
        <v>23910.86</v>
      </c>
      <c r="F262" s="462">
        <v>0</v>
      </c>
      <c r="G262" s="462">
        <v>228244.09</v>
      </c>
      <c r="H262" s="455"/>
    </row>
    <row r="263" spans="1:9" x14ac:dyDescent="0.25">
      <c r="A263" s="460" t="s">
        <v>1598</v>
      </c>
      <c r="B263" s="461" t="s">
        <v>1599</v>
      </c>
      <c r="C263" s="461" t="s">
        <v>422</v>
      </c>
      <c r="D263" s="462">
        <v>389700.13</v>
      </c>
      <c r="E263" s="462">
        <v>67890.55</v>
      </c>
      <c r="F263" s="462">
        <v>0</v>
      </c>
      <c r="G263" s="462">
        <v>457590.68</v>
      </c>
      <c r="H263" s="455"/>
    </row>
    <row r="264" spans="1:9" x14ac:dyDescent="0.25">
      <c r="A264" s="460" t="s">
        <v>1600</v>
      </c>
      <c r="B264" s="461" t="s">
        <v>1601</v>
      </c>
      <c r="C264" s="461" t="s">
        <v>426</v>
      </c>
      <c r="D264" s="462">
        <v>126757.95</v>
      </c>
      <c r="E264" s="462">
        <v>14482.59</v>
      </c>
      <c r="F264" s="462">
        <v>0</v>
      </c>
      <c r="G264" s="462">
        <v>141240.54</v>
      </c>
      <c r="H264" s="455"/>
    </row>
    <row r="265" spans="1:9" x14ac:dyDescent="0.25">
      <c r="A265" s="460" t="s">
        <v>1602</v>
      </c>
      <c r="B265" s="461" t="s">
        <v>1603</v>
      </c>
      <c r="C265" s="461" t="s">
        <v>420</v>
      </c>
      <c r="D265" s="462">
        <v>74912.14</v>
      </c>
      <c r="E265" s="462">
        <v>13082.4</v>
      </c>
      <c r="F265" s="462">
        <v>0</v>
      </c>
      <c r="G265" s="462">
        <v>87994.54</v>
      </c>
      <c r="H265" s="455"/>
    </row>
    <row r="266" spans="1:9" x14ac:dyDescent="0.25">
      <c r="A266" s="456" t="s">
        <v>1604</v>
      </c>
      <c r="B266" s="457" t="s">
        <v>1605</v>
      </c>
      <c r="C266" s="455"/>
      <c r="D266" s="463">
        <v>4286872.4800000004</v>
      </c>
      <c r="E266" s="463">
        <v>1155168.8899999999</v>
      </c>
      <c r="F266" s="463">
        <v>0</v>
      </c>
      <c r="G266" s="463">
        <v>5442041.3700000001</v>
      </c>
      <c r="H266" s="455"/>
    </row>
    <row r="267" spans="1:9" x14ac:dyDescent="0.25">
      <c r="A267" s="458" t="s">
        <v>1606</v>
      </c>
      <c r="B267" s="459" t="s">
        <v>1607</v>
      </c>
      <c r="C267" s="455"/>
      <c r="D267" s="464">
        <v>4286872.4800000004</v>
      </c>
      <c r="E267" s="464">
        <v>1155168.8899999999</v>
      </c>
      <c r="F267" s="464">
        <v>0</v>
      </c>
      <c r="G267" s="464">
        <v>5442041.3700000001</v>
      </c>
      <c r="H267" s="455"/>
    </row>
    <row r="268" spans="1:9" x14ac:dyDescent="0.25">
      <c r="A268" s="460" t="s">
        <v>1608</v>
      </c>
      <c r="B268" s="461" t="s">
        <v>1609</v>
      </c>
      <c r="C268" s="461" t="s">
        <v>430</v>
      </c>
      <c r="D268" s="462">
        <v>1352662.16</v>
      </c>
      <c r="E268" s="462">
        <v>230343.2</v>
      </c>
      <c r="F268" s="462">
        <v>0</v>
      </c>
      <c r="G268" s="462">
        <v>1583005.36</v>
      </c>
      <c r="H268" s="455"/>
    </row>
    <row r="269" spans="1:9" x14ac:dyDescent="0.25">
      <c r="A269" s="460" t="s">
        <v>1610</v>
      </c>
      <c r="B269" s="461" t="s">
        <v>1611</v>
      </c>
      <c r="C269" s="461" t="s">
        <v>432</v>
      </c>
      <c r="D269" s="462">
        <v>1200151.8400000001</v>
      </c>
      <c r="E269" s="462">
        <v>199973.58</v>
      </c>
      <c r="F269" s="462">
        <v>0</v>
      </c>
      <c r="G269" s="462">
        <v>1400125.42</v>
      </c>
      <c r="H269" s="455"/>
    </row>
    <row r="270" spans="1:9" x14ac:dyDescent="0.25">
      <c r="A270" s="460" t="s">
        <v>1612</v>
      </c>
      <c r="B270" s="461" t="s">
        <v>1613</v>
      </c>
      <c r="C270" s="461" t="s">
        <v>436</v>
      </c>
      <c r="D270" s="462">
        <v>567445.15</v>
      </c>
      <c r="E270" s="462">
        <v>100297.58</v>
      </c>
      <c r="F270" s="462">
        <v>0</v>
      </c>
      <c r="G270" s="462">
        <v>667742.73</v>
      </c>
      <c r="H270" s="455"/>
    </row>
    <row r="271" spans="1:9" x14ac:dyDescent="0.25">
      <c r="A271" s="460" t="s">
        <v>1614</v>
      </c>
      <c r="B271" s="461" t="s">
        <v>1615</v>
      </c>
      <c r="C271" s="461" t="s">
        <v>438</v>
      </c>
      <c r="D271" s="462">
        <v>215256.16</v>
      </c>
      <c r="E271" s="462">
        <v>3300</v>
      </c>
      <c r="F271" s="462">
        <v>0</v>
      </c>
      <c r="G271" s="462">
        <v>218556.16</v>
      </c>
      <c r="H271" s="455"/>
    </row>
    <row r="272" spans="1:9" x14ac:dyDescent="0.25">
      <c r="A272" s="460" t="s">
        <v>1616</v>
      </c>
      <c r="B272" s="461" t="s">
        <v>1617</v>
      </c>
      <c r="C272" s="461" t="s">
        <v>440</v>
      </c>
      <c r="D272" s="462">
        <v>51730.8</v>
      </c>
      <c r="E272" s="462">
        <v>9116.44</v>
      </c>
      <c r="F272" s="462">
        <v>0</v>
      </c>
      <c r="G272" s="462">
        <v>60847.24</v>
      </c>
      <c r="H272" s="455"/>
    </row>
    <row r="273" spans="1:8" x14ac:dyDescent="0.25">
      <c r="A273" s="460" t="s">
        <v>1618</v>
      </c>
      <c r="B273" s="461" t="s">
        <v>1619</v>
      </c>
      <c r="C273" s="461" t="s">
        <v>166</v>
      </c>
      <c r="D273" s="462">
        <v>701825.77</v>
      </c>
      <c r="E273" s="462">
        <v>463377.67</v>
      </c>
      <c r="F273" s="462">
        <v>0</v>
      </c>
      <c r="G273" s="462">
        <v>1165203.44</v>
      </c>
      <c r="H273" s="455"/>
    </row>
    <row r="274" spans="1:8" x14ac:dyDescent="0.25">
      <c r="A274" s="460" t="s">
        <v>1620</v>
      </c>
      <c r="B274" s="461" t="s">
        <v>1621</v>
      </c>
      <c r="C274" s="461" t="s">
        <v>434</v>
      </c>
      <c r="D274" s="462">
        <v>197800.6</v>
      </c>
      <c r="E274" s="462">
        <v>78269.289999999994</v>
      </c>
      <c r="F274" s="462">
        <v>0</v>
      </c>
      <c r="G274" s="462">
        <v>276069.89</v>
      </c>
      <c r="H274" s="455"/>
    </row>
    <row r="275" spans="1:8" x14ac:dyDescent="0.25">
      <c r="A275" s="460" t="s">
        <v>1622</v>
      </c>
      <c r="B275" s="461" t="s">
        <v>1623</v>
      </c>
      <c r="C275" s="461" t="s">
        <v>625</v>
      </c>
      <c r="D275" s="462">
        <v>0</v>
      </c>
      <c r="E275" s="462">
        <v>70491.13</v>
      </c>
      <c r="F275" s="462">
        <v>0</v>
      </c>
      <c r="G275" s="462">
        <v>70491.13</v>
      </c>
      <c r="H275" s="455"/>
    </row>
    <row r="276" spans="1:8" x14ac:dyDescent="0.25">
      <c r="A276" s="456" t="s">
        <v>1624</v>
      </c>
      <c r="B276" s="457" t="s">
        <v>1625</v>
      </c>
      <c r="C276" s="455"/>
      <c r="D276" s="463">
        <v>313050.73</v>
      </c>
      <c r="E276" s="463">
        <v>78737.84</v>
      </c>
      <c r="F276" s="463">
        <v>0</v>
      </c>
      <c r="G276" s="463">
        <v>391788.57</v>
      </c>
      <c r="H276" s="455"/>
    </row>
    <row r="277" spans="1:8" x14ac:dyDescent="0.25">
      <c r="A277" s="458" t="s">
        <v>1626</v>
      </c>
      <c r="B277" s="459" t="s">
        <v>1627</v>
      </c>
      <c r="C277" s="455"/>
      <c r="D277" s="464">
        <v>313050.73</v>
      </c>
      <c r="E277" s="464">
        <v>78737.84</v>
      </c>
      <c r="F277" s="464">
        <v>0</v>
      </c>
      <c r="G277" s="464">
        <v>391788.57</v>
      </c>
      <c r="H277" s="455"/>
    </row>
    <row r="278" spans="1:8" x14ac:dyDescent="0.25">
      <c r="A278" s="460" t="s">
        <v>1628</v>
      </c>
      <c r="B278" s="461" t="s">
        <v>1629</v>
      </c>
      <c r="C278" s="461" t="s">
        <v>445</v>
      </c>
      <c r="D278" s="462">
        <v>189459.34</v>
      </c>
      <c r="E278" s="462">
        <v>47094.45</v>
      </c>
      <c r="F278" s="462">
        <v>0</v>
      </c>
      <c r="G278" s="462">
        <v>236553.79</v>
      </c>
      <c r="H278" s="455"/>
    </row>
    <row r="279" spans="1:8" x14ac:dyDescent="0.25">
      <c r="A279" s="460" t="s">
        <v>1630</v>
      </c>
      <c r="B279" s="461" t="s">
        <v>1631</v>
      </c>
      <c r="C279" s="461" t="s">
        <v>447</v>
      </c>
      <c r="D279" s="462">
        <v>123717.9</v>
      </c>
      <c r="E279" s="462">
        <v>21780.59</v>
      </c>
      <c r="F279" s="462">
        <v>0</v>
      </c>
      <c r="G279" s="462">
        <v>145498.49</v>
      </c>
      <c r="H279" s="455"/>
    </row>
    <row r="280" spans="1:8" x14ac:dyDescent="0.25">
      <c r="A280" s="460" t="s">
        <v>1632</v>
      </c>
      <c r="B280" s="461" t="s">
        <v>1633</v>
      </c>
      <c r="C280" s="461" t="s">
        <v>1634</v>
      </c>
      <c r="D280" s="462">
        <v>-126.51</v>
      </c>
      <c r="E280" s="462">
        <v>9862.7999999999993</v>
      </c>
      <c r="F280" s="462">
        <v>0</v>
      </c>
      <c r="G280" s="462">
        <v>9736.2900000000009</v>
      </c>
      <c r="H280" s="455"/>
    </row>
    <row r="281" spans="1:8" x14ac:dyDescent="0.25">
      <c r="A281" s="456" t="s">
        <v>1635</v>
      </c>
      <c r="B281" s="457" t="s">
        <v>1636</v>
      </c>
      <c r="C281" s="455"/>
      <c r="D281" s="463">
        <v>1633503.26</v>
      </c>
      <c r="E281" s="463">
        <v>207197.33</v>
      </c>
      <c r="F281" s="463">
        <v>0</v>
      </c>
      <c r="G281" s="463">
        <v>1840700.59</v>
      </c>
      <c r="H281" s="455"/>
    </row>
    <row r="282" spans="1:8" x14ac:dyDescent="0.25">
      <c r="A282" s="458" t="s">
        <v>1637</v>
      </c>
      <c r="B282" s="459" t="s">
        <v>1638</v>
      </c>
      <c r="C282" s="455"/>
      <c r="D282" s="464">
        <v>1633503.26</v>
      </c>
      <c r="E282" s="464">
        <v>207197.33</v>
      </c>
      <c r="F282" s="464">
        <v>0</v>
      </c>
      <c r="G282" s="464">
        <v>1840700.59</v>
      </c>
      <c r="H282" s="455"/>
    </row>
    <row r="283" spans="1:8" x14ac:dyDescent="0.25">
      <c r="A283" s="460" t="s">
        <v>1639</v>
      </c>
      <c r="B283" s="461" t="s">
        <v>1640</v>
      </c>
      <c r="C283" s="461" t="s">
        <v>453</v>
      </c>
      <c r="D283" s="462">
        <v>961891.71</v>
      </c>
      <c r="E283" s="462">
        <v>57381.33</v>
      </c>
      <c r="F283" s="462">
        <v>0</v>
      </c>
      <c r="G283" s="462">
        <v>1019273.04</v>
      </c>
      <c r="H283" s="455"/>
    </row>
    <row r="284" spans="1:8" x14ac:dyDescent="0.25">
      <c r="A284" s="460" t="s">
        <v>1641</v>
      </c>
      <c r="B284" s="461" t="s">
        <v>1642</v>
      </c>
      <c r="C284" s="461" t="s">
        <v>455</v>
      </c>
      <c r="D284" s="462">
        <v>107703.65</v>
      </c>
      <c r="E284" s="462">
        <v>18093.13</v>
      </c>
      <c r="F284" s="462">
        <v>0</v>
      </c>
      <c r="G284" s="462">
        <v>125796.78</v>
      </c>
      <c r="H284" s="455"/>
    </row>
    <row r="285" spans="1:8" x14ac:dyDescent="0.25">
      <c r="A285" s="460" t="s">
        <v>1643</v>
      </c>
      <c r="B285" s="461" t="s">
        <v>1644</v>
      </c>
      <c r="C285" s="461" t="s">
        <v>457</v>
      </c>
      <c r="D285" s="462">
        <v>247088.62</v>
      </c>
      <c r="E285" s="462">
        <v>44384.77</v>
      </c>
      <c r="F285" s="462">
        <v>0</v>
      </c>
      <c r="G285" s="462">
        <v>291473.39</v>
      </c>
      <c r="H285" s="455"/>
    </row>
    <row r="286" spans="1:8" x14ac:dyDescent="0.25">
      <c r="A286" s="460" t="s">
        <v>1645</v>
      </c>
      <c r="B286" s="461" t="s">
        <v>1646</v>
      </c>
      <c r="C286" s="461" t="s">
        <v>459</v>
      </c>
      <c r="D286" s="462">
        <v>-12081.63</v>
      </c>
      <c r="E286" s="462">
        <v>938.1</v>
      </c>
      <c r="F286" s="462">
        <v>0</v>
      </c>
      <c r="G286" s="462">
        <v>-11143.53</v>
      </c>
      <c r="H286" s="455"/>
    </row>
    <row r="287" spans="1:8" x14ac:dyDescent="0.25">
      <c r="A287" s="460" t="s">
        <v>1647</v>
      </c>
      <c r="B287" s="461" t="s">
        <v>1648</v>
      </c>
      <c r="C287" s="461" t="s">
        <v>1649</v>
      </c>
      <c r="D287" s="462">
        <v>322901.75</v>
      </c>
      <c r="E287" s="462">
        <v>6720</v>
      </c>
      <c r="F287" s="462">
        <v>0</v>
      </c>
      <c r="G287" s="462">
        <v>329621.75</v>
      </c>
      <c r="H287" s="455"/>
    </row>
    <row r="288" spans="1:8" x14ac:dyDescent="0.25">
      <c r="A288" s="460" t="s">
        <v>1650</v>
      </c>
      <c r="B288" s="461" t="s">
        <v>1651</v>
      </c>
      <c r="C288" s="461" t="s">
        <v>1652</v>
      </c>
      <c r="D288" s="462">
        <v>0</v>
      </c>
      <c r="E288" s="462">
        <v>26880</v>
      </c>
      <c r="F288" s="462">
        <v>0</v>
      </c>
      <c r="G288" s="462">
        <v>26880</v>
      </c>
      <c r="H288" s="455"/>
    </row>
    <row r="289" spans="1:8" x14ac:dyDescent="0.25">
      <c r="A289" s="460" t="s">
        <v>1653</v>
      </c>
      <c r="B289" s="461" t="s">
        <v>1654</v>
      </c>
      <c r="C289" s="461" t="s">
        <v>1655</v>
      </c>
      <c r="D289" s="462">
        <v>480</v>
      </c>
      <c r="E289" s="462">
        <v>0</v>
      </c>
      <c r="F289" s="462">
        <v>0</v>
      </c>
      <c r="G289" s="462">
        <v>480</v>
      </c>
      <c r="H289" s="455"/>
    </row>
    <row r="290" spans="1:8" x14ac:dyDescent="0.25">
      <c r="A290" s="460" t="s">
        <v>1656</v>
      </c>
      <c r="B290" s="461" t="s">
        <v>1657</v>
      </c>
      <c r="C290" s="461" t="s">
        <v>955</v>
      </c>
      <c r="D290" s="462">
        <v>5519.16</v>
      </c>
      <c r="E290" s="462">
        <v>0</v>
      </c>
      <c r="F290" s="462">
        <v>0</v>
      </c>
      <c r="G290" s="462">
        <v>5519.16</v>
      </c>
      <c r="H290" s="455"/>
    </row>
    <row r="291" spans="1:8" x14ac:dyDescent="0.25">
      <c r="A291" s="460" t="s">
        <v>1658</v>
      </c>
      <c r="B291" s="461" t="s">
        <v>1659</v>
      </c>
      <c r="C291" s="461" t="s">
        <v>1002</v>
      </c>
      <c r="D291" s="462">
        <v>0</v>
      </c>
      <c r="E291" s="462">
        <v>52800</v>
      </c>
      <c r="F291" s="462">
        <v>0</v>
      </c>
      <c r="G291" s="462">
        <v>52800</v>
      </c>
      <c r="H291" s="455"/>
    </row>
    <row r="292" spans="1:8" x14ac:dyDescent="0.25">
      <c r="A292" s="456" t="s">
        <v>1660</v>
      </c>
      <c r="B292" s="457" t="s">
        <v>1661</v>
      </c>
      <c r="C292" s="455"/>
      <c r="D292" s="463">
        <v>255768.86</v>
      </c>
      <c r="E292" s="463">
        <v>84890.28</v>
      </c>
      <c r="F292" s="463">
        <v>0</v>
      </c>
      <c r="G292" s="463">
        <v>340659.14</v>
      </c>
      <c r="H292" s="455"/>
    </row>
    <row r="293" spans="1:8" x14ac:dyDescent="0.25">
      <c r="A293" s="458" t="s">
        <v>1662</v>
      </c>
      <c r="B293" s="459" t="s">
        <v>1663</v>
      </c>
      <c r="C293" s="455"/>
      <c r="D293" s="464">
        <v>255768.86</v>
      </c>
      <c r="E293" s="464">
        <v>84890.28</v>
      </c>
      <c r="F293" s="464">
        <v>0</v>
      </c>
      <c r="G293" s="464">
        <v>340659.14</v>
      </c>
      <c r="H293" s="455"/>
    </row>
    <row r="294" spans="1:8" x14ac:dyDescent="0.25">
      <c r="A294" s="460" t="s">
        <v>1664</v>
      </c>
      <c r="B294" s="461" t="s">
        <v>1665</v>
      </c>
      <c r="C294" s="461" t="s">
        <v>465</v>
      </c>
      <c r="D294" s="462">
        <v>56852</v>
      </c>
      <c r="E294" s="462">
        <v>61126.07</v>
      </c>
      <c r="F294" s="462">
        <v>0</v>
      </c>
      <c r="G294" s="462">
        <v>117978.07</v>
      </c>
      <c r="H294" s="455"/>
    </row>
    <row r="295" spans="1:8" x14ac:dyDescent="0.25">
      <c r="A295" s="460" t="s">
        <v>1666</v>
      </c>
      <c r="B295" s="461" t="s">
        <v>1667</v>
      </c>
      <c r="C295" s="461" t="s">
        <v>1668</v>
      </c>
      <c r="D295" s="462">
        <v>192772.45</v>
      </c>
      <c r="E295" s="462">
        <v>22767.99</v>
      </c>
      <c r="F295" s="462">
        <v>0</v>
      </c>
      <c r="G295" s="462">
        <v>215540.44</v>
      </c>
      <c r="H295" s="455"/>
    </row>
    <row r="296" spans="1:8" x14ac:dyDescent="0.25">
      <c r="A296" s="460" t="s">
        <v>1669</v>
      </c>
      <c r="B296" s="461" t="s">
        <v>1670</v>
      </c>
      <c r="C296" s="461" t="s">
        <v>469</v>
      </c>
      <c r="D296" s="462">
        <v>6144.41</v>
      </c>
      <c r="E296" s="462">
        <v>996.22</v>
      </c>
      <c r="F296" s="462">
        <v>0</v>
      </c>
      <c r="G296" s="462">
        <v>7140.63</v>
      </c>
      <c r="H296" s="455"/>
    </row>
    <row r="297" spans="1:8" x14ac:dyDescent="0.25">
      <c r="A297" s="456" t="s">
        <v>1671</v>
      </c>
      <c r="B297" s="457" t="s">
        <v>1672</v>
      </c>
      <c r="C297" s="455"/>
      <c r="D297" s="463">
        <v>32831.199999999997</v>
      </c>
      <c r="E297" s="463">
        <v>0</v>
      </c>
      <c r="F297" s="463">
        <v>0</v>
      </c>
      <c r="G297" s="463">
        <v>32831.199999999997</v>
      </c>
      <c r="H297" s="455"/>
    </row>
    <row r="298" spans="1:8" x14ac:dyDescent="0.25">
      <c r="A298" s="458" t="s">
        <v>1673</v>
      </c>
      <c r="B298" s="459" t="s">
        <v>1674</v>
      </c>
      <c r="C298" s="455"/>
      <c r="D298" s="464">
        <v>32831.199999999997</v>
      </c>
      <c r="E298" s="464">
        <v>0</v>
      </c>
      <c r="F298" s="464">
        <v>0</v>
      </c>
      <c r="G298" s="464">
        <v>32831.199999999997</v>
      </c>
      <c r="H298" s="455"/>
    </row>
    <row r="299" spans="1:8" x14ac:dyDescent="0.25">
      <c r="A299" s="460" t="s">
        <v>1675</v>
      </c>
      <c r="B299" s="461" t="s">
        <v>1676</v>
      </c>
      <c r="C299" s="461" t="s">
        <v>634</v>
      </c>
      <c r="D299" s="462">
        <v>11179.2</v>
      </c>
      <c r="E299" s="462">
        <v>0</v>
      </c>
      <c r="F299" s="462">
        <v>0</v>
      </c>
      <c r="G299" s="462">
        <v>11179.2</v>
      </c>
      <c r="H299" s="455"/>
    </row>
    <row r="300" spans="1:8" x14ac:dyDescent="0.25">
      <c r="A300" s="460" t="s">
        <v>1677</v>
      </c>
      <c r="B300" s="461" t="s">
        <v>1678</v>
      </c>
      <c r="C300" s="461" t="s">
        <v>473</v>
      </c>
      <c r="D300" s="462">
        <v>1302</v>
      </c>
      <c r="E300" s="462">
        <v>0</v>
      </c>
      <c r="F300" s="462">
        <v>0</v>
      </c>
      <c r="G300" s="462">
        <v>1302</v>
      </c>
      <c r="H300" s="455"/>
    </row>
    <row r="301" spans="1:8" x14ac:dyDescent="0.25">
      <c r="A301" s="460" t="s">
        <v>1679</v>
      </c>
      <c r="B301" s="461" t="s">
        <v>1680</v>
      </c>
      <c r="C301" s="461" t="s">
        <v>1681</v>
      </c>
      <c r="D301" s="462">
        <v>20350</v>
      </c>
      <c r="E301" s="462">
        <v>0</v>
      </c>
      <c r="F301" s="462">
        <v>0</v>
      </c>
      <c r="G301" s="462">
        <v>20350</v>
      </c>
      <c r="H301" s="455"/>
    </row>
    <row r="302" spans="1:8" x14ac:dyDescent="0.25">
      <c r="A302" s="456" t="s">
        <v>1682</v>
      </c>
      <c r="B302" s="457" t="s">
        <v>1683</v>
      </c>
      <c r="C302" s="455"/>
      <c r="D302" s="463">
        <v>636974.85</v>
      </c>
      <c r="E302" s="463">
        <v>554369.36</v>
      </c>
      <c r="F302" s="463">
        <v>0</v>
      </c>
      <c r="G302" s="463">
        <v>1191344.21</v>
      </c>
      <c r="H302" s="455"/>
    </row>
    <row r="303" spans="1:8" x14ac:dyDescent="0.25">
      <c r="A303" s="458" t="s">
        <v>1684</v>
      </c>
      <c r="B303" s="459" t="s">
        <v>1685</v>
      </c>
      <c r="C303" s="455"/>
      <c r="D303" s="464">
        <v>636974.85</v>
      </c>
      <c r="E303" s="464">
        <v>554369.36</v>
      </c>
      <c r="F303" s="464">
        <v>0</v>
      </c>
      <c r="G303" s="464">
        <v>1191344.21</v>
      </c>
      <c r="H303" s="455"/>
    </row>
    <row r="304" spans="1:8" x14ac:dyDescent="0.25">
      <c r="A304" s="460" t="s">
        <v>1686</v>
      </c>
      <c r="B304" s="461" t="s">
        <v>1687</v>
      </c>
      <c r="C304" s="461" t="s">
        <v>1688</v>
      </c>
      <c r="D304" s="462">
        <v>620.26</v>
      </c>
      <c r="E304" s="462">
        <v>6754.21</v>
      </c>
      <c r="F304" s="462">
        <v>0</v>
      </c>
      <c r="G304" s="462">
        <v>7374.47</v>
      </c>
      <c r="H304" s="455"/>
    </row>
    <row r="305" spans="1:9" x14ac:dyDescent="0.25">
      <c r="A305" s="460" t="s">
        <v>1689</v>
      </c>
      <c r="B305" s="461" t="s">
        <v>1690</v>
      </c>
      <c r="C305" s="461" t="s">
        <v>481</v>
      </c>
      <c r="D305" s="462">
        <v>52906.68</v>
      </c>
      <c r="E305" s="462">
        <v>3921</v>
      </c>
      <c r="F305" s="462">
        <v>0</v>
      </c>
      <c r="G305" s="462">
        <v>56827.68</v>
      </c>
      <c r="H305" s="455"/>
    </row>
    <row r="306" spans="1:9" x14ac:dyDescent="0.25">
      <c r="A306" s="460" t="s">
        <v>1691</v>
      </c>
      <c r="B306" s="461" t="s">
        <v>1692</v>
      </c>
      <c r="C306" s="461" t="s">
        <v>528</v>
      </c>
      <c r="D306" s="462">
        <v>552.30999999999995</v>
      </c>
      <c r="E306" s="462">
        <v>233311.9</v>
      </c>
      <c r="F306" s="462">
        <v>0</v>
      </c>
      <c r="G306" s="462">
        <v>233864.21</v>
      </c>
      <c r="H306" s="455"/>
    </row>
    <row r="307" spans="1:9" x14ac:dyDescent="0.25">
      <c r="A307" s="460" t="s">
        <v>1693</v>
      </c>
      <c r="B307" s="461" t="s">
        <v>1694</v>
      </c>
      <c r="C307" s="461" t="s">
        <v>483</v>
      </c>
      <c r="D307" s="462">
        <v>156710.46</v>
      </c>
      <c r="E307" s="462">
        <v>23167.49</v>
      </c>
      <c r="F307" s="462">
        <v>0</v>
      </c>
      <c r="G307" s="462">
        <v>179877.95</v>
      </c>
      <c r="H307" s="455"/>
    </row>
    <row r="308" spans="1:9" x14ac:dyDescent="0.25">
      <c r="A308" s="460" t="s">
        <v>1695</v>
      </c>
      <c r="B308" s="461" t="s">
        <v>1696</v>
      </c>
      <c r="C308" s="461" t="s">
        <v>1697</v>
      </c>
      <c r="D308" s="462">
        <v>144622.29999999999</v>
      </c>
      <c r="E308" s="462">
        <v>13113.18</v>
      </c>
      <c r="F308" s="462">
        <v>0</v>
      </c>
      <c r="G308" s="462">
        <v>157735.48000000001</v>
      </c>
      <c r="H308" s="455"/>
    </row>
    <row r="309" spans="1:9" x14ac:dyDescent="0.25">
      <c r="A309" s="460" t="s">
        <v>1698</v>
      </c>
      <c r="B309" s="461" t="s">
        <v>1699</v>
      </c>
      <c r="C309" s="461" t="s">
        <v>1700</v>
      </c>
      <c r="D309" s="462">
        <v>734.31</v>
      </c>
      <c r="E309" s="462">
        <v>13878.99</v>
      </c>
      <c r="F309" s="462">
        <v>0</v>
      </c>
      <c r="G309" s="462">
        <v>14613.3</v>
      </c>
      <c r="H309" s="455"/>
    </row>
    <row r="310" spans="1:9" x14ac:dyDescent="0.25">
      <c r="A310" s="460" t="s">
        <v>1701</v>
      </c>
      <c r="B310" s="461" t="s">
        <v>1702</v>
      </c>
      <c r="C310" s="461" t="s">
        <v>1703</v>
      </c>
      <c r="D310" s="462">
        <v>90432.53</v>
      </c>
      <c r="E310" s="462">
        <v>297.60000000000002</v>
      </c>
      <c r="F310" s="462">
        <v>0</v>
      </c>
      <c r="G310" s="462">
        <v>90730.13</v>
      </c>
      <c r="H310" s="455"/>
    </row>
    <row r="311" spans="1:9" x14ac:dyDescent="0.25">
      <c r="A311" s="460" t="s">
        <v>1704</v>
      </c>
      <c r="B311" s="461" t="s">
        <v>1705</v>
      </c>
      <c r="C311" s="461" t="s">
        <v>491</v>
      </c>
      <c r="D311" s="462">
        <v>10193.950000000001</v>
      </c>
      <c r="E311" s="462">
        <v>4290.18</v>
      </c>
      <c r="F311" s="462">
        <v>0</v>
      </c>
      <c r="G311" s="462">
        <v>14484.13</v>
      </c>
      <c r="H311" s="455"/>
    </row>
    <row r="312" spans="1:9" x14ac:dyDescent="0.25">
      <c r="A312" s="460" t="s">
        <v>1706</v>
      </c>
      <c r="B312" s="461" t="s">
        <v>1707</v>
      </c>
      <c r="C312" s="461" t="s">
        <v>493</v>
      </c>
      <c r="D312" s="462">
        <v>171092</v>
      </c>
      <c r="E312" s="462">
        <v>21934.3</v>
      </c>
      <c r="F312" s="462">
        <v>0</v>
      </c>
      <c r="G312" s="462">
        <v>193026.3</v>
      </c>
      <c r="H312" s="455"/>
    </row>
    <row r="313" spans="1:9" x14ac:dyDescent="0.25">
      <c r="A313" s="460" t="s">
        <v>1708</v>
      </c>
      <c r="B313" s="461" t="s">
        <v>1709</v>
      </c>
      <c r="C313" s="461" t="s">
        <v>495</v>
      </c>
      <c r="D313" s="462">
        <v>1028.23</v>
      </c>
      <c r="E313" s="462">
        <v>15762.81</v>
      </c>
      <c r="F313" s="462">
        <v>0</v>
      </c>
      <c r="G313" s="462">
        <v>16791.04</v>
      </c>
      <c r="H313" s="455"/>
    </row>
    <row r="314" spans="1:9" x14ac:dyDescent="0.25">
      <c r="A314" s="460" t="s">
        <v>1710</v>
      </c>
      <c r="B314" s="461" t="s">
        <v>1711</v>
      </c>
      <c r="C314" s="461" t="s">
        <v>497</v>
      </c>
      <c r="D314" s="462">
        <v>8081.82</v>
      </c>
      <c r="E314" s="462">
        <v>0</v>
      </c>
      <c r="F314" s="462">
        <v>0</v>
      </c>
      <c r="G314" s="462">
        <v>8081.82</v>
      </c>
      <c r="H314" s="455"/>
    </row>
    <row r="315" spans="1:9" x14ac:dyDescent="0.25">
      <c r="A315" s="460" t="s">
        <v>1712</v>
      </c>
      <c r="B315" s="461" t="s">
        <v>1713</v>
      </c>
      <c r="C315" s="461" t="s">
        <v>1714</v>
      </c>
      <c r="D315" s="462">
        <v>0</v>
      </c>
      <c r="E315" s="462">
        <v>158416.67000000001</v>
      </c>
      <c r="F315" s="462">
        <v>0</v>
      </c>
      <c r="G315" s="462">
        <v>158416.67000000001</v>
      </c>
      <c r="H315" s="455"/>
    </row>
    <row r="316" spans="1:9" x14ac:dyDescent="0.25">
      <c r="A316" s="460" t="s">
        <v>1715</v>
      </c>
      <c r="B316" s="461" t="s">
        <v>1716</v>
      </c>
      <c r="C316" s="461" t="s">
        <v>1717</v>
      </c>
      <c r="D316" s="462">
        <v>0</v>
      </c>
      <c r="E316" s="462">
        <v>59521.03</v>
      </c>
      <c r="F316" s="462">
        <v>0</v>
      </c>
      <c r="G316" s="462">
        <v>59521.03</v>
      </c>
      <c r="H316" s="455"/>
    </row>
    <row r="317" spans="1:9" x14ac:dyDescent="0.25">
      <c r="A317" s="456" t="s">
        <v>1718</v>
      </c>
      <c r="B317" s="457" t="s">
        <v>711</v>
      </c>
      <c r="C317" s="455"/>
      <c r="D317" s="463">
        <v>4870462.82</v>
      </c>
      <c r="E317" s="463">
        <v>689230.54</v>
      </c>
      <c r="F317" s="463">
        <v>0</v>
      </c>
      <c r="G317" s="463">
        <v>5559693.3600000003</v>
      </c>
      <c r="H317" s="455"/>
      <c r="I317" s="468">
        <f>+G317-D317</f>
        <v>689230.54</v>
      </c>
    </row>
    <row r="318" spans="1:9" x14ac:dyDescent="0.25">
      <c r="A318" s="456" t="s">
        <v>1719</v>
      </c>
      <c r="B318" s="457" t="s">
        <v>1720</v>
      </c>
      <c r="C318" s="455"/>
      <c r="D318" s="463">
        <v>4870462.82</v>
      </c>
      <c r="E318" s="463">
        <v>689230.54</v>
      </c>
      <c r="F318" s="463">
        <v>0</v>
      </c>
      <c r="G318" s="463">
        <v>5559693.3600000003</v>
      </c>
      <c r="H318" s="455"/>
    </row>
    <row r="319" spans="1:9" x14ac:dyDescent="0.25">
      <c r="A319" s="456" t="s">
        <v>1721</v>
      </c>
      <c r="B319" s="457" t="s">
        <v>1722</v>
      </c>
      <c r="C319" s="455"/>
      <c r="D319" s="463">
        <v>2755849.52</v>
      </c>
      <c r="E319" s="463">
        <v>524930.71</v>
      </c>
      <c r="F319" s="463">
        <v>0</v>
      </c>
      <c r="G319" s="463">
        <v>3280780.23</v>
      </c>
      <c r="H319" s="455"/>
    </row>
    <row r="320" spans="1:9" x14ac:dyDescent="0.25">
      <c r="A320" s="458" t="s">
        <v>1723</v>
      </c>
      <c r="B320" s="459" t="s">
        <v>1724</v>
      </c>
      <c r="C320" s="455"/>
      <c r="D320" s="464">
        <v>2755849.52</v>
      </c>
      <c r="E320" s="464">
        <v>524930.71</v>
      </c>
      <c r="F320" s="464">
        <v>0</v>
      </c>
      <c r="G320" s="464">
        <v>3280780.23</v>
      </c>
      <c r="H320" s="455"/>
    </row>
    <row r="321" spans="1:8" x14ac:dyDescent="0.25">
      <c r="A321" s="460" t="s">
        <v>1725</v>
      </c>
      <c r="B321" s="461" t="s">
        <v>1726</v>
      </c>
      <c r="C321" s="461" t="s">
        <v>1727</v>
      </c>
      <c r="D321" s="462">
        <v>0</v>
      </c>
      <c r="E321" s="462">
        <v>29950</v>
      </c>
      <c r="F321" s="462">
        <v>0</v>
      </c>
      <c r="G321" s="462">
        <v>29950</v>
      </c>
      <c r="H321" s="455"/>
    </row>
    <row r="322" spans="1:8" x14ac:dyDescent="0.25">
      <c r="A322" s="460" t="s">
        <v>1728</v>
      </c>
      <c r="B322" s="461" t="s">
        <v>1729</v>
      </c>
      <c r="C322" s="461" t="s">
        <v>1730</v>
      </c>
      <c r="D322" s="462">
        <v>0</v>
      </c>
      <c r="E322" s="462">
        <v>1009.6</v>
      </c>
      <c r="F322" s="462">
        <v>0</v>
      </c>
      <c r="G322" s="462">
        <v>1009.6</v>
      </c>
      <c r="H322" s="455"/>
    </row>
    <row r="323" spans="1:8" x14ac:dyDescent="0.25">
      <c r="A323" s="460" t="s">
        <v>1731</v>
      </c>
      <c r="B323" s="461" t="s">
        <v>1732</v>
      </c>
      <c r="C323" s="461" t="s">
        <v>1733</v>
      </c>
      <c r="D323" s="462">
        <v>0</v>
      </c>
      <c r="E323" s="462">
        <v>244014.25</v>
      </c>
      <c r="F323" s="462">
        <v>0</v>
      </c>
      <c r="G323" s="462">
        <v>244014.25</v>
      </c>
      <c r="H323" s="455"/>
    </row>
    <row r="324" spans="1:8" x14ac:dyDescent="0.25">
      <c r="A324" s="460" t="s">
        <v>1734</v>
      </c>
      <c r="B324" s="461" t="s">
        <v>1735</v>
      </c>
      <c r="C324" s="461" t="s">
        <v>1736</v>
      </c>
      <c r="D324" s="462">
        <v>0</v>
      </c>
      <c r="E324" s="462">
        <v>3000</v>
      </c>
      <c r="F324" s="462">
        <v>0</v>
      </c>
      <c r="G324" s="462">
        <v>3000</v>
      </c>
      <c r="H324" s="455"/>
    </row>
    <row r="325" spans="1:8" x14ac:dyDescent="0.25">
      <c r="A325" s="460" t="s">
        <v>1737</v>
      </c>
      <c r="B325" s="461" t="s">
        <v>1738</v>
      </c>
      <c r="C325" s="461" t="s">
        <v>1739</v>
      </c>
      <c r="D325" s="462">
        <v>0</v>
      </c>
      <c r="E325" s="462">
        <v>109415</v>
      </c>
      <c r="F325" s="462">
        <v>0</v>
      </c>
      <c r="G325" s="462">
        <v>109415</v>
      </c>
      <c r="H325" s="455"/>
    </row>
    <row r="326" spans="1:8" x14ac:dyDescent="0.25">
      <c r="A326" s="460" t="s">
        <v>1740</v>
      </c>
      <c r="B326" s="461" t="s">
        <v>1741</v>
      </c>
      <c r="C326" s="461" t="s">
        <v>1742</v>
      </c>
      <c r="D326" s="462">
        <v>0</v>
      </c>
      <c r="E326" s="462">
        <v>33645.839999999997</v>
      </c>
      <c r="F326" s="462">
        <v>0</v>
      </c>
      <c r="G326" s="462">
        <v>33645.839999999997</v>
      </c>
      <c r="H326" s="455"/>
    </row>
    <row r="327" spans="1:8" x14ac:dyDescent="0.25">
      <c r="A327" s="460" t="s">
        <v>1743</v>
      </c>
      <c r="B327" s="461" t="s">
        <v>1744</v>
      </c>
      <c r="C327" s="461" t="s">
        <v>1745</v>
      </c>
      <c r="D327" s="462">
        <v>0</v>
      </c>
      <c r="E327" s="462">
        <v>94558.66</v>
      </c>
      <c r="F327" s="462">
        <v>0</v>
      </c>
      <c r="G327" s="462">
        <v>94558.66</v>
      </c>
      <c r="H327" s="455"/>
    </row>
    <row r="328" spans="1:8" x14ac:dyDescent="0.25">
      <c r="A328" s="460" t="s">
        <v>1746</v>
      </c>
      <c r="B328" s="461" t="s">
        <v>1747</v>
      </c>
      <c r="C328" s="461" t="s">
        <v>1748</v>
      </c>
      <c r="D328" s="462">
        <v>0</v>
      </c>
      <c r="E328" s="462">
        <v>9337.36</v>
      </c>
      <c r="F328" s="462">
        <v>0</v>
      </c>
      <c r="G328" s="462">
        <v>9337.36</v>
      </c>
      <c r="H328" s="455"/>
    </row>
    <row r="329" spans="1:8" x14ac:dyDescent="0.25">
      <c r="A329" s="460" t="s">
        <v>1749</v>
      </c>
      <c r="B329" s="461" t="s">
        <v>1750</v>
      </c>
      <c r="C329" s="461" t="s">
        <v>501</v>
      </c>
      <c r="D329" s="462">
        <v>2755849.52</v>
      </c>
      <c r="E329" s="462">
        <v>0</v>
      </c>
      <c r="F329" s="462">
        <v>0</v>
      </c>
      <c r="G329" s="462">
        <v>2755849.52</v>
      </c>
      <c r="H329" s="455"/>
    </row>
    <row r="330" spans="1:8" x14ac:dyDescent="0.25">
      <c r="A330" s="456" t="s">
        <v>1751</v>
      </c>
      <c r="B330" s="457" t="s">
        <v>1752</v>
      </c>
      <c r="C330" s="455"/>
      <c r="D330" s="463">
        <v>557059.19999999995</v>
      </c>
      <c r="E330" s="463">
        <v>112910.6</v>
      </c>
      <c r="F330" s="463">
        <v>0</v>
      </c>
      <c r="G330" s="463">
        <v>669969.80000000005</v>
      </c>
      <c r="H330" s="455"/>
    </row>
    <row r="331" spans="1:8" x14ac:dyDescent="0.25">
      <c r="A331" s="458" t="s">
        <v>1753</v>
      </c>
      <c r="B331" s="459" t="s">
        <v>1754</v>
      </c>
      <c r="C331" s="455"/>
      <c r="D331" s="464">
        <v>557059.19999999995</v>
      </c>
      <c r="E331" s="464">
        <v>112910.6</v>
      </c>
      <c r="F331" s="464">
        <v>0</v>
      </c>
      <c r="G331" s="464">
        <v>669969.80000000005</v>
      </c>
      <c r="H331" s="455"/>
    </row>
    <row r="332" spans="1:8" x14ac:dyDescent="0.25">
      <c r="A332" s="460" t="s">
        <v>1755</v>
      </c>
      <c r="B332" s="461" t="s">
        <v>1756</v>
      </c>
      <c r="C332" s="461" t="s">
        <v>483</v>
      </c>
      <c r="D332" s="462">
        <v>542687.19999999995</v>
      </c>
      <c r="E332" s="462">
        <v>3200</v>
      </c>
      <c r="F332" s="462">
        <v>0</v>
      </c>
      <c r="G332" s="462">
        <v>545887.19999999995</v>
      </c>
      <c r="H332" s="455"/>
    </row>
    <row r="333" spans="1:8" x14ac:dyDescent="0.25">
      <c r="A333" s="460" t="s">
        <v>1757</v>
      </c>
      <c r="B333" s="461" t="s">
        <v>1758</v>
      </c>
      <c r="C333" s="461" t="s">
        <v>636</v>
      </c>
      <c r="D333" s="462">
        <v>1400</v>
      </c>
      <c r="E333" s="462">
        <v>58672.53</v>
      </c>
      <c r="F333" s="462">
        <v>0</v>
      </c>
      <c r="G333" s="462">
        <v>60072.53</v>
      </c>
      <c r="H333" s="455"/>
    </row>
    <row r="334" spans="1:8" x14ac:dyDescent="0.25">
      <c r="A334" s="460" t="s">
        <v>1759</v>
      </c>
      <c r="B334" s="461" t="s">
        <v>1760</v>
      </c>
      <c r="C334" s="461" t="s">
        <v>522</v>
      </c>
      <c r="D334" s="462">
        <v>12972</v>
      </c>
      <c r="E334" s="462">
        <v>0</v>
      </c>
      <c r="F334" s="462">
        <v>0</v>
      </c>
      <c r="G334" s="462">
        <v>12972</v>
      </c>
      <c r="H334" s="455"/>
    </row>
    <row r="335" spans="1:8" x14ac:dyDescent="0.25">
      <c r="A335" s="460" t="s">
        <v>1761</v>
      </c>
      <c r="B335" s="461" t="s">
        <v>1762</v>
      </c>
      <c r="C335" s="461" t="s">
        <v>1763</v>
      </c>
      <c r="D335" s="462">
        <v>0</v>
      </c>
      <c r="E335" s="462">
        <v>37990.94</v>
      </c>
      <c r="F335" s="462">
        <v>0</v>
      </c>
      <c r="G335" s="462">
        <v>37990.94</v>
      </c>
      <c r="H335" s="455"/>
    </row>
    <row r="336" spans="1:8" x14ac:dyDescent="0.25">
      <c r="A336" s="460" t="s">
        <v>1764</v>
      </c>
      <c r="B336" s="461" t="s">
        <v>1765</v>
      </c>
      <c r="C336" s="461" t="s">
        <v>1766</v>
      </c>
      <c r="D336" s="462">
        <v>0</v>
      </c>
      <c r="E336" s="462">
        <v>8000</v>
      </c>
      <c r="F336" s="462">
        <v>0</v>
      </c>
      <c r="G336" s="462">
        <v>8000</v>
      </c>
      <c r="H336" s="455"/>
    </row>
    <row r="337" spans="1:8" x14ac:dyDescent="0.25">
      <c r="A337" s="460" t="s">
        <v>1767</v>
      </c>
      <c r="B337" s="461" t="s">
        <v>1768</v>
      </c>
      <c r="C337" s="461" t="s">
        <v>1769</v>
      </c>
      <c r="D337" s="462">
        <v>0</v>
      </c>
      <c r="E337" s="462">
        <v>5047.13</v>
      </c>
      <c r="F337" s="462">
        <v>0</v>
      </c>
      <c r="G337" s="462">
        <v>5047.13</v>
      </c>
      <c r="H337" s="455"/>
    </row>
    <row r="338" spans="1:8" x14ac:dyDescent="0.25">
      <c r="A338" s="456" t="s">
        <v>1770</v>
      </c>
      <c r="B338" s="457" t="s">
        <v>1771</v>
      </c>
      <c r="C338" s="455"/>
      <c r="D338" s="463">
        <v>1363399.23</v>
      </c>
      <c r="E338" s="463">
        <v>48938.83</v>
      </c>
      <c r="F338" s="463">
        <v>0</v>
      </c>
      <c r="G338" s="463">
        <v>1412338.06</v>
      </c>
      <c r="H338" s="455"/>
    </row>
    <row r="339" spans="1:8" x14ac:dyDescent="0.25">
      <c r="A339" s="458" t="s">
        <v>1772</v>
      </c>
      <c r="B339" s="459" t="s">
        <v>1773</v>
      </c>
      <c r="C339" s="455"/>
      <c r="D339" s="464">
        <v>1363399.23</v>
      </c>
      <c r="E339" s="464">
        <v>48938.83</v>
      </c>
      <c r="F339" s="464">
        <v>0</v>
      </c>
      <c r="G339" s="464">
        <v>1412338.06</v>
      </c>
      <c r="H339" s="455"/>
    </row>
    <row r="340" spans="1:8" x14ac:dyDescent="0.25">
      <c r="A340" s="460" t="s">
        <v>1774</v>
      </c>
      <c r="B340" s="461" t="s">
        <v>1775</v>
      </c>
      <c r="C340" s="461" t="s">
        <v>526</v>
      </c>
      <c r="D340" s="462">
        <v>115138.18</v>
      </c>
      <c r="E340" s="462">
        <v>5560.04</v>
      </c>
      <c r="F340" s="462">
        <v>0</v>
      </c>
      <c r="G340" s="462">
        <v>120698.22</v>
      </c>
      <c r="H340" s="455"/>
    </row>
    <row r="341" spans="1:8" x14ac:dyDescent="0.25">
      <c r="A341" s="460" t="s">
        <v>1776</v>
      </c>
      <c r="B341" s="461" t="s">
        <v>1777</v>
      </c>
      <c r="C341" s="461" t="s">
        <v>528</v>
      </c>
      <c r="D341" s="462">
        <v>1005502.86</v>
      </c>
      <c r="E341" s="462">
        <v>22553.25</v>
      </c>
      <c r="F341" s="462">
        <v>0</v>
      </c>
      <c r="G341" s="462">
        <v>1028056.11</v>
      </c>
      <c r="H341" s="455"/>
    </row>
    <row r="342" spans="1:8" x14ac:dyDescent="0.25">
      <c r="A342" s="460" t="s">
        <v>1778</v>
      </c>
      <c r="B342" s="461" t="s">
        <v>1779</v>
      </c>
      <c r="C342" s="461" t="s">
        <v>1780</v>
      </c>
      <c r="D342" s="462">
        <v>27082.5</v>
      </c>
      <c r="E342" s="462">
        <v>0</v>
      </c>
      <c r="F342" s="462">
        <v>0</v>
      </c>
      <c r="G342" s="462">
        <v>27082.5</v>
      </c>
      <c r="H342" s="455"/>
    </row>
    <row r="343" spans="1:8" x14ac:dyDescent="0.25">
      <c r="A343" s="460" t="s">
        <v>1781</v>
      </c>
      <c r="B343" s="461" t="s">
        <v>1782</v>
      </c>
      <c r="C343" s="461" t="s">
        <v>532</v>
      </c>
      <c r="D343" s="462">
        <v>45889.21</v>
      </c>
      <c r="E343" s="462">
        <v>6208.76</v>
      </c>
      <c r="F343" s="462">
        <v>0</v>
      </c>
      <c r="G343" s="462">
        <v>52097.97</v>
      </c>
      <c r="H343" s="455"/>
    </row>
    <row r="344" spans="1:8" x14ac:dyDescent="0.25">
      <c r="A344" s="460" t="s">
        <v>1783</v>
      </c>
      <c r="B344" s="461" t="s">
        <v>1784</v>
      </c>
      <c r="C344" s="461" t="s">
        <v>534</v>
      </c>
      <c r="D344" s="462">
        <v>50301.29</v>
      </c>
      <c r="E344" s="462">
        <v>0</v>
      </c>
      <c r="F344" s="462">
        <v>0</v>
      </c>
      <c r="G344" s="462">
        <v>50301.29</v>
      </c>
      <c r="H344" s="455"/>
    </row>
    <row r="345" spans="1:8" x14ac:dyDescent="0.25">
      <c r="A345" s="460" t="s">
        <v>1785</v>
      </c>
      <c r="B345" s="461" t="s">
        <v>1786</v>
      </c>
      <c r="C345" s="461" t="s">
        <v>1787</v>
      </c>
      <c r="D345" s="462">
        <v>119485.19</v>
      </c>
      <c r="E345" s="462">
        <v>7131.97</v>
      </c>
      <c r="F345" s="462">
        <v>0</v>
      </c>
      <c r="G345" s="462">
        <v>126617.16</v>
      </c>
      <c r="H345" s="455"/>
    </row>
    <row r="346" spans="1:8" x14ac:dyDescent="0.25">
      <c r="A346" s="460" t="s">
        <v>1788</v>
      </c>
      <c r="B346" s="461" t="s">
        <v>1789</v>
      </c>
      <c r="C346" s="461" t="s">
        <v>1790</v>
      </c>
      <c r="D346" s="462">
        <v>0</v>
      </c>
      <c r="E346" s="462">
        <v>7484.81</v>
      </c>
      <c r="F346" s="462">
        <v>0</v>
      </c>
      <c r="G346" s="462">
        <v>7484.81</v>
      </c>
      <c r="H346" s="455"/>
    </row>
    <row r="347" spans="1:8" x14ac:dyDescent="0.25">
      <c r="A347" s="456" t="s">
        <v>1791</v>
      </c>
      <c r="B347" s="457" t="s">
        <v>1792</v>
      </c>
      <c r="C347" s="455"/>
      <c r="D347" s="463">
        <v>194154.87</v>
      </c>
      <c r="E347" s="463">
        <v>2450.4</v>
      </c>
      <c r="F347" s="463">
        <v>0</v>
      </c>
      <c r="G347" s="463">
        <v>196605.27</v>
      </c>
      <c r="H347" s="455"/>
    </row>
    <row r="348" spans="1:8" x14ac:dyDescent="0.25">
      <c r="A348" s="458" t="s">
        <v>1793</v>
      </c>
      <c r="B348" s="459" t="s">
        <v>1794</v>
      </c>
      <c r="C348" s="455"/>
      <c r="D348" s="464">
        <v>194154.87</v>
      </c>
      <c r="E348" s="464">
        <v>2450.4</v>
      </c>
      <c r="F348" s="464">
        <v>0</v>
      </c>
      <c r="G348" s="464">
        <v>196605.27</v>
      </c>
      <c r="H348" s="455"/>
    </row>
    <row r="349" spans="1:8" x14ac:dyDescent="0.25">
      <c r="A349" s="460" t="s">
        <v>1795</v>
      </c>
      <c r="B349" s="461" t="s">
        <v>1796</v>
      </c>
      <c r="C349" s="461" t="s">
        <v>540</v>
      </c>
      <c r="D349" s="462">
        <v>2990.49</v>
      </c>
      <c r="E349" s="462">
        <v>0</v>
      </c>
      <c r="F349" s="462">
        <v>0</v>
      </c>
      <c r="G349" s="462">
        <v>2990.49</v>
      </c>
      <c r="H349" s="455"/>
    </row>
    <row r="350" spans="1:8" x14ac:dyDescent="0.25">
      <c r="A350" s="460" t="s">
        <v>1797</v>
      </c>
      <c r="B350" s="461" t="s">
        <v>1798</v>
      </c>
      <c r="C350" s="461" t="s">
        <v>634</v>
      </c>
      <c r="D350" s="462">
        <v>4928.5</v>
      </c>
      <c r="E350" s="462">
        <v>660</v>
      </c>
      <c r="F350" s="462">
        <v>0</v>
      </c>
      <c r="G350" s="462">
        <v>5588.5</v>
      </c>
      <c r="H350" s="455"/>
    </row>
    <row r="351" spans="1:8" x14ac:dyDescent="0.25">
      <c r="A351" s="460" t="s">
        <v>1799</v>
      </c>
      <c r="B351" s="461" t="s">
        <v>1800</v>
      </c>
      <c r="C351" s="461" t="s">
        <v>1681</v>
      </c>
      <c r="D351" s="462">
        <v>174987.66</v>
      </c>
      <c r="E351" s="462">
        <v>435</v>
      </c>
      <c r="F351" s="462">
        <v>0</v>
      </c>
      <c r="G351" s="462">
        <v>175422.66</v>
      </c>
      <c r="H351" s="455"/>
    </row>
    <row r="352" spans="1:8" x14ac:dyDescent="0.25">
      <c r="A352" s="460" t="s">
        <v>1801</v>
      </c>
      <c r="B352" s="461" t="s">
        <v>1802</v>
      </c>
      <c r="C352" s="461" t="s">
        <v>1803</v>
      </c>
      <c r="D352" s="462">
        <v>0</v>
      </c>
      <c r="E352" s="462">
        <v>810</v>
      </c>
      <c r="F352" s="462">
        <v>0</v>
      </c>
      <c r="G352" s="462">
        <v>810</v>
      </c>
      <c r="H352" s="455"/>
    </row>
    <row r="353" spans="1:9" x14ac:dyDescent="0.25">
      <c r="A353" s="460" t="s">
        <v>1804</v>
      </c>
      <c r="B353" s="461" t="s">
        <v>1805</v>
      </c>
      <c r="C353" s="461" t="s">
        <v>543</v>
      </c>
      <c r="D353" s="462">
        <v>726.8</v>
      </c>
      <c r="E353" s="462">
        <v>515.4</v>
      </c>
      <c r="F353" s="462">
        <v>0</v>
      </c>
      <c r="G353" s="462">
        <v>1242.2</v>
      </c>
      <c r="H353" s="455"/>
    </row>
    <row r="354" spans="1:9" x14ac:dyDescent="0.25">
      <c r="A354" s="460" t="s">
        <v>1806</v>
      </c>
      <c r="B354" s="461" t="s">
        <v>1807</v>
      </c>
      <c r="C354" s="461" t="s">
        <v>1697</v>
      </c>
      <c r="D354" s="462">
        <v>10521.42</v>
      </c>
      <c r="E354" s="462">
        <v>30</v>
      </c>
      <c r="F354" s="462">
        <v>0</v>
      </c>
      <c r="G354" s="462">
        <v>10551.42</v>
      </c>
      <c r="H354" s="455"/>
    </row>
    <row r="355" spans="1:9" x14ac:dyDescent="0.25">
      <c r="A355" s="456" t="s">
        <v>1808</v>
      </c>
      <c r="B355" s="457" t="s">
        <v>717</v>
      </c>
      <c r="C355" s="455"/>
      <c r="D355" s="463">
        <v>316259.69</v>
      </c>
      <c r="E355" s="463">
        <v>150540.82</v>
      </c>
      <c r="F355" s="463">
        <v>0</v>
      </c>
      <c r="G355" s="463">
        <v>466800.51</v>
      </c>
      <c r="H355" s="455"/>
      <c r="I355" s="468">
        <f>+G355-D355</f>
        <v>150540.82</v>
      </c>
    </row>
    <row r="356" spans="1:9" x14ac:dyDescent="0.25">
      <c r="A356" s="456" t="s">
        <v>1809</v>
      </c>
      <c r="B356" s="457" t="s">
        <v>1810</v>
      </c>
      <c r="C356" s="455"/>
      <c r="D356" s="463">
        <v>316259.69</v>
      </c>
      <c r="E356" s="463">
        <v>150540.82</v>
      </c>
      <c r="F356" s="463">
        <v>0</v>
      </c>
      <c r="G356" s="463">
        <v>466800.51</v>
      </c>
      <c r="H356" s="455"/>
    </row>
    <row r="357" spans="1:9" x14ac:dyDescent="0.25">
      <c r="A357" s="456" t="s">
        <v>1811</v>
      </c>
      <c r="B357" s="457" t="s">
        <v>1812</v>
      </c>
      <c r="C357" s="455"/>
      <c r="D357" s="463">
        <v>316259.69</v>
      </c>
      <c r="E357" s="463">
        <v>150540.82</v>
      </c>
      <c r="F357" s="463">
        <v>0</v>
      </c>
      <c r="G357" s="463">
        <v>466800.51</v>
      </c>
      <c r="H357" s="455"/>
    </row>
    <row r="358" spans="1:9" x14ac:dyDescent="0.25">
      <c r="A358" s="458" t="s">
        <v>1813</v>
      </c>
      <c r="B358" s="459" t="s">
        <v>1814</v>
      </c>
      <c r="C358" s="455"/>
      <c r="D358" s="464">
        <v>316259.69</v>
      </c>
      <c r="E358" s="464">
        <v>150540.82</v>
      </c>
      <c r="F358" s="464">
        <v>0</v>
      </c>
      <c r="G358" s="464">
        <v>466800.51</v>
      </c>
      <c r="H358" s="455"/>
    </row>
    <row r="359" spans="1:9" x14ac:dyDescent="0.25">
      <c r="A359" s="460" t="s">
        <v>1815</v>
      </c>
      <c r="B359" s="461" t="s">
        <v>1816</v>
      </c>
      <c r="C359" s="461" t="s">
        <v>550</v>
      </c>
      <c r="D359" s="462">
        <v>312463.69</v>
      </c>
      <c r="E359" s="462">
        <v>132192.82</v>
      </c>
      <c r="F359" s="462">
        <v>0</v>
      </c>
      <c r="G359" s="462">
        <v>444656.51</v>
      </c>
      <c r="H359" s="455"/>
    </row>
    <row r="360" spans="1:9" x14ac:dyDescent="0.25">
      <c r="A360" s="460" t="s">
        <v>1817</v>
      </c>
      <c r="B360" s="461" t="s">
        <v>1818</v>
      </c>
      <c r="C360" s="461" t="s">
        <v>1819</v>
      </c>
      <c r="D360" s="462">
        <v>0</v>
      </c>
      <c r="E360" s="462">
        <v>17050</v>
      </c>
      <c r="F360" s="462">
        <v>0</v>
      </c>
      <c r="G360" s="462">
        <v>17050</v>
      </c>
      <c r="H360" s="455"/>
    </row>
    <row r="361" spans="1:9" x14ac:dyDescent="0.25">
      <c r="A361" s="460" t="s">
        <v>1820</v>
      </c>
      <c r="B361" s="461" t="s">
        <v>1821</v>
      </c>
      <c r="C361" s="461" t="s">
        <v>552</v>
      </c>
      <c r="D361" s="462">
        <v>3796</v>
      </c>
      <c r="E361" s="462">
        <v>0</v>
      </c>
      <c r="F361" s="462">
        <v>0</v>
      </c>
      <c r="G361" s="462">
        <v>3796</v>
      </c>
      <c r="H361" s="455"/>
    </row>
    <row r="362" spans="1:9" x14ac:dyDescent="0.25">
      <c r="A362" s="460" t="s">
        <v>1822</v>
      </c>
      <c r="B362" s="461" t="s">
        <v>1823</v>
      </c>
      <c r="C362" s="461" t="s">
        <v>1824</v>
      </c>
      <c r="D362" s="462">
        <v>0</v>
      </c>
      <c r="E362" s="462">
        <v>1298</v>
      </c>
      <c r="F362" s="462">
        <v>0</v>
      </c>
      <c r="G362" s="462">
        <v>1298</v>
      </c>
      <c r="H362" s="455"/>
    </row>
    <row r="363" spans="1:9" x14ac:dyDescent="0.25">
      <c r="A363" s="456" t="s">
        <v>1825</v>
      </c>
      <c r="B363" s="457" t="s">
        <v>1826</v>
      </c>
      <c r="C363" s="455"/>
      <c r="D363" s="463">
        <v>32533.360000000001</v>
      </c>
      <c r="E363" s="463">
        <v>2148.1</v>
      </c>
      <c r="F363" s="463">
        <v>0</v>
      </c>
      <c r="G363" s="463">
        <v>34681.46</v>
      </c>
      <c r="H363" s="455"/>
    </row>
    <row r="364" spans="1:9" x14ac:dyDescent="0.25">
      <c r="A364" s="456" t="s">
        <v>1827</v>
      </c>
      <c r="B364" s="457" t="s">
        <v>1828</v>
      </c>
      <c r="C364" s="455"/>
      <c r="D364" s="463">
        <v>32533.360000000001</v>
      </c>
      <c r="E364" s="463">
        <v>2148.1</v>
      </c>
      <c r="F364" s="463">
        <v>0</v>
      </c>
      <c r="G364" s="463">
        <v>34681.46</v>
      </c>
      <c r="H364" s="455"/>
    </row>
    <row r="365" spans="1:9" x14ac:dyDescent="0.25">
      <c r="A365" s="456" t="s">
        <v>1829</v>
      </c>
      <c r="B365" s="457" t="s">
        <v>1830</v>
      </c>
      <c r="C365" s="455"/>
      <c r="D365" s="463">
        <v>21733.360000000001</v>
      </c>
      <c r="E365" s="463">
        <v>0</v>
      </c>
      <c r="F365" s="463">
        <v>0</v>
      </c>
      <c r="G365" s="463">
        <v>21733.360000000001</v>
      </c>
      <c r="H365" s="455"/>
    </row>
    <row r="366" spans="1:9" x14ac:dyDescent="0.25">
      <c r="A366" s="458" t="s">
        <v>1831</v>
      </c>
      <c r="B366" s="459" t="s">
        <v>1832</v>
      </c>
      <c r="C366" s="455"/>
      <c r="D366" s="464">
        <v>21733.360000000001</v>
      </c>
      <c r="E366" s="464">
        <v>0</v>
      </c>
      <c r="F366" s="464">
        <v>0</v>
      </c>
      <c r="G366" s="464">
        <v>21733.360000000001</v>
      </c>
      <c r="H366" s="455"/>
    </row>
    <row r="367" spans="1:9" x14ac:dyDescent="0.25">
      <c r="A367" s="460" t="s">
        <v>1833</v>
      </c>
      <c r="B367" s="461" t="s">
        <v>1834</v>
      </c>
      <c r="C367" s="461" t="s">
        <v>558</v>
      </c>
      <c r="D367" s="462">
        <v>21733.360000000001</v>
      </c>
      <c r="E367" s="462">
        <v>0</v>
      </c>
      <c r="F367" s="462">
        <v>0</v>
      </c>
      <c r="G367" s="462">
        <v>21733.360000000001</v>
      </c>
      <c r="H367" s="455"/>
    </row>
    <row r="368" spans="1:9" x14ac:dyDescent="0.25">
      <c r="A368" s="456" t="s">
        <v>1835</v>
      </c>
      <c r="B368" s="457" t="s">
        <v>1836</v>
      </c>
      <c r="C368" s="455"/>
      <c r="D368" s="463">
        <v>10800</v>
      </c>
      <c r="E368" s="463">
        <v>2148.1</v>
      </c>
      <c r="F368" s="463">
        <v>0</v>
      </c>
      <c r="G368" s="463">
        <v>12948.1</v>
      </c>
      <c r="H368" s="455"/>
    </row>
    <row r="369" spans="1:8" x14ac:dyDescent="0.25">
      <c r="A369" s="458" t="s">
        <v>1837</v>
      </c>
      <c r="B369" s="459" t="s">
        <v>1838</v>
      </c>
      <c r="C369" s="455"/>
      <c r="D369" s="464">
        <v>10800</v>
      </c>
      <c r="E369" s="464">
        <v>2148.1</v>
      </c>
      <c r="F369" s="464">
        <v>0</v>
      </c>
      <c r="G369" s="464">
        <v>12948.1</v>
      </c>
      <c r="H369" s="455"/>
    </row>
    <row r="370" spans="1:8" x14ac:dyDescent="0.25">
      <c r="A370" s="460" t="s">
        <v>1839</v>
      </c>
      <c r="B370" s="461" t="s">
        <v>1840</v>
      </c>
      <c r="C370" s="461" t="s">
        <v>1841</v>
      </c>
      <c r="D370" s="462">
        <v>0</v>
      </c>
      <c r="E370" s="462">
        <v>348.1</v>
      </c>
      <c r="F370" s="462">
        <v>0</v>
      </c>
      <c r="G370" s="462">
        <v>348.1</v>
      </c>
      <c r="H370" s="455"/>
    </row>
    <row r="371" spans="1:8" x14ac:dyDescent="0.25">
      <c r="A371" s="460" t="s">
        <v>1842</v>
      </c>
      <c r="B371" s="461" t="s">
        <v>1843</v>
      </c>
      <c r="C371" s="461" t="s">
        <v>562</v>
      </c>
      <c r="D371" s="462">
        <v>10800</v>
      </c>
      <c r="E371" s="462">
        <v>1800</v>
      </c>
      <c r="F371" s="462">
        <v>0</v>
      </c>
      <c r="G371" s="462">
        <v>12600</v>
      </c>
      <c r="H371" s="455"/>
    </row>
    <row r="372" spans="1:8" x14ac:dyDescent="0.25">
      <c r="A372" s="456" t="s">
        <v>1844</v>
      </c>
      <c r="B372" s="457" t="s">
        <v>1845</v>
      </c>
      <c r="C372" s="455"/>
      <c r="D372" s="463">
        <v>2756474.8</v>
      </c>
      <c r="E372" s="463">
        <v>461271.35</v>
      </c>
      <c r="F372" s="463">
        <v>0</v>
      </c>
      <c r="G372" s="463">
        <v>3217746.15</v>
      </c>
      <c r="H372" s="455"/>
    </row>
    <row r="373" spans="1:8" x14ac:dyDescent="0.25">
      <c r="A373" s="456" t="s">
        <v>1846</v>
      </c>
      <c r="B373" s="457" t="s">
        <v>1847</v>
      </c>
      <c r="C373" s="455"/>
      <c r="D373" s="463">
        <v>2756474.8</v>
      </c>
      <c r="E373" s="463">
        <v>461271.35</v>
      </c>
      <c r="F373" s="463">
        <v>0</v>
      </c>
      <c r="G373" s="463">
        <v>3217746.15</v>
      </c>
      <c r="H373" s="455"/>
    </row>
    <row r="374" spans="1:8" x14ac:dyDescent="0.25">
      <c r="A374" s="456" t="s">
        <v>1848</v>
      </c>
      <c r="B374" s="457" t="s">
        <v>1849</v>
      </c>
      <c r="C374" s="455"/>
      <c r="D374" s="463">
        <v>2112495.0499999998</v>
      </c>
      <c r="E374" s="463">
        <v>354669.31</v>
      </c>
      <c r="F374" s="463">
        <v>0</v>
      </c>
      <c r="G374" s="463">
        <v>2467164.36</v>
      </c>
      <c r="H374" s="455"/>
    </row>
    <row r="375" spans="1:8" x14ac:dyDescent="0.25">
      <c r="A375" s="458" t="s">
        <v>1850</v>
      </c>
      <c r="B375" s="459" t="s">
        <v>1851</v>
      </c>
      <c r="C375" s="455"/>
      <c r="D375" s="464">
        <v>2112495.0499999998</v>
      </c>
      <c r="E375" s="464">
        <v>354669.31</v>
      </c>
      <c r="F375" s="464">
        <v>0</v>
      </c>
      <c r="G375" s="464">
        <v>2467164.36</v>
      </c>
      <c r="H375" s="455"/>
    </row>
    <row r="376" spans="1:8" x14ac:dyDescent="0.25">
      <c r="A376" s="460" t="s">
        <v>1852</v>
      </c>
      <c r="B376" s="461" t="s">
        <v>1853</v>
      </c>
      <c r="C376" s="461" t="s">
        <v>1854</v>
      </c>
      <c r="D376" s="462">
        <v>132128.54999999999</v>
      </c>
      <c r="E376" s="462">
        <v>22387.599999999999</v>
      </c>
      <c r="F376" s="462">
        <v>0</v>
      </c>
      <c r="G376" s="462">
        <v>154516.15</v>
      </c>
      <c r="H376" s="455"/>
    </row>
    <row r="377" spans="1:8" x14ac:dyDescent="0.25">
      <c r="A377" s="460" t="s">
        <v>1855</v>
      </c>
      <c r="B377" s="461" t="s">
        <v>1856</v>
      </c>
      <c r="C377" s="461" t="s">
        <v>570</v>
      </c>
      <c r="D377" s="462">
        <v>63453.120000000003</v>
      </c>
      <c r="E377" s="462">
        <v>10599.62</v>
      </c>
      <c r="F377" s="462">
        <v>0</v>
      </c>
      <c r="G377" s="462">
        <v>74052.740000000005</v>
      </c>
      <c r="H377" s="455"/>
    </row>
    <row r="378" spans="1:8" x14ac:dyDescent="0.25">
      <c r="A378" s="460" t="s">
        <v>1857</v>
      </c>
      <c r="B378" s="461" t="s">
        <v>1858</v>
      </c>
      <c r="C378" s="461" t="s">
        <v>1859</v>
      </c>
      <c r="D378" s="462">
        <v>42.84</v>
      </c>
      <c r="E378" s="462">
        <v>78444.42</v>
      </c>
      <c r="F378" s="462">
        <v>0</v>
      </c>
      <c r="G378" s="462">
        <v>78487.259999999995</v>
      </c>
      <c r="H378" s="455"/>
    </row>
    <row r="379" spans="1:8" x14ac:dyDescent="0.25">
      <c r="A379" s="460" t="s">
        <v>1860</v>
      </c>
      <c r="B379" s="461" t="s">
        <v>1861</v>
      </c>
      <c r="C379" s="461" t="s">
        <v>1862</v>
      </c>
      <c r="D379" s="462">
        <v>48813.3</v>
      </c>
      <c r="E379" s="462">
        <v>8200.27</v>
      </c>
      <c r="F379" s="462">
        <v>0</v>
      </c>
      <c r="G379" s="462">
        <v>57013.57</v>
      </c>
      <c r="H379" s="455"/>
    </row>
    <row r="380" spans="1:8" x14ac:dyDescent="0.25">
      <c r="A380" s="460" t="s">
        <v>1863</v>
      </c>
      <c r="B380" s="461" t="s">
        <v>1864</v>
      </c>
      <c r="C380" s="461" t="s">
        <v>1865</v>
      </c>
      <c r="D380" s="462">
        <v>250610.4</v>
      </c>
      <c r="E380" s="462">
        <v>41780.480000000003</v>
      </c>
      <c r="F380" s="462">
        <v>0</v>
      </c>
      <c r="G380" s="462">
        <v>292390.88</v>
      </c>
      <c r="H380" s="455"/>
    </row>
    <row r="381" spans="1:8" x14ac:dyDescent="0.25">
      <c r="A381" s="460" t="s">
        <v>1866</v>
      </c>
      <c r="B381" s="461" t="s">
        <v>1867</v>
      </c>
      <c r="C381" s="461" t="s">
        <v>1868</v>
      </c>
      <c r="D381" s="462">
        <v>371055.52</v>
      </c>
      <c r="E381" s="462">
        <v>63751.3</v>
      </c>
      <c r="F381" s="462">
        <v>0</v>
      </c>
      <c r="G381" s="462">
        <v>434806.82</v>
      </c>
      <c r="H381" s="455"/>
    </row>
    <row r="382" spans="1:8" x14ac:dyDescent="0.25">
      <c r="A382" s="460" t="s">
        <v>1869</v>
      </c>
      <c r="B382" s="461" t="s">
        <v>1870</v>
      </c>
      <c r="C382" s="461" t="s">
        <v>1871</v>
      </c>
      <c r="D382" s="462">
        <v>469730.44</v>
      </c>
      <c r="E382" s="462">
        <v>62.14</v>
      </c>
      <c r="F382" s="462">
        <v>0</v>
      </c>
      <c r="G382" s="462">
        <v>469792.58</v>
      </c>
      <c r="H382" s="455"/>
    </row>
    <row r="383" spans="1:8" x14ac:dyDescent="0.25">
      <c r="A383" s="460" t="s">
        <v>1872</v>
      </c>
      <c r="B383" s="461" t="s">
        <v>1873</v>
      </c>
      <c r="C383" s="461" t="s">
        <v>1874</v>
      </c>
      <c r="D383" s="462">
        <v>776660.88</v>
      </c>
      <c r="E383" s="462">
        <v>129443.48</v>
      </c>
      <c r="F383" s="462">
        <v>0</v>
      </c>
      <c r="G383" s="462">
        <v>906104.36</v>
      </c>
      <c r="H383" s="455"/>
    </row>
    <row r="384" spans="1:8" x14ac:dyDescent="0.25">
      <c r="A384" s="456" t="s">
        <v>1875</v>
      </c>
      <c r="B384" s="457" t="s">
        <v>1876</v>
      </c>
      <c r="C384" s="455"/>
      <c r="D384" s="463">
        <v>28676.73</v>
      </c>
      <c r="E384" s="463">
        <v>4797.4399999999996</v>
      </c>
      <c r="F384" s="463">
        <v>0</v>
      </c>
      <c r="G384" s="463">
        <v>33474.17</v>
      </c>
      <c r="H384" s="455"/>
    </row>
    <row r="385" spans="1:8" x14ac:dyDescent="0.25">
      <c r="A385" s="458" t="s">
        <v>1877</v>
      </c>
      <c r="B385" s="459" t="s">
        <v>1878</v>
      </c>
      <c r="C385" s="455"/>
      <c r="D385" s="464">
        <v>28676.73</v>
      </c>
      <c r="E385" s="464">
        <v>4797.4399999999996</v>
      </c>
      <c r="F385" s="464">
        <v>0</v>
      </c>
      <c r="G385" s="464">
        <v>33474.17</v>
      </c>
      <c r="H385" s="455"/>
    </row>
    <row r="386" spans="1:8" x14ac:dyDescent="0.25">
      <c r="A386" s="460" t="s">
        <v>1879</v>
      </c>
      <c r="B386" s="461" t="s">
        <v>1880</v>
      </c>
      <c r="C386" s="461" t="s">
        <v>1226</v>
      </c>
      <c r="D386" s="462">
        <v>28676.73</v>
      </c>
      <c r="E386" s="462">
        <v>4797.4399999999996</v>
      </c>
      <c r="F386" s="462">
        <v>0</v>
      </c>
      <c r="G386" s="462">
        <v>33474.17</v>
      </c>
      <c r="H386" s="455"/>
    </row>
    <row r="387" spans="1:8" x14ac:dyDescent="0.25">
      <c r="A387" s="456" t="s">
        <v>1881</v>
      </c>
      <c r="B387" s="457" t="s">
        <v>1882</v>
      </c>
      <c r="C387" s="455"/>
      <c r="D387" s="463">
        <v>580427.6</v>
      </c>
      <c r="E387" s="463">
        <v>95992.03</v>
      </c>
      <c r="F387" s="463">
        <v>0</v>
      </c>
      <c r="G387" s="463">
        <v>676419.63</v>
      </c>
      <c r="H387" s="455"/>
    </row>
    <row r="388" spans="1:8" x14ac:dyDescent="0.25">
      <c r="A388" s="458" t="s">
        <v>1883</v>
      </c>
      <c r="B388" s="459" t="s">
        <v>1884</v>
      </c>
      <c r="C388" s="455"/>
      <c r="D388" s="464">
        <v>580427.6</v>
      </c>
      <c r="E388" s="464">
        <v>95992.03</v>
      </c>
      <c r="F388" s="464">
        <v>0</v>
      </c>
      <c r="G388" s="464">
        <v>676419.63</v>
      </c>
      <c r="H388" s="455"/>
    </row>
    <row r="389" spans="1:8" x14ac:dyDescent="0.25">
      <c r="A389" s="460" t="s">
        <v>1885</v>
      </c>
      <c r="B389" s="461" t="s">
        <v>1886</v>
      </c>
      <c r="C389" s="461" t="s">
        <v>1854</v>
      </c>
      <c r="D389" s="462">
        <v>45120.68</v>
      </c>
      <c r="E389" s="462">
        <v>7098.29</v>
      </c>
      <c r="F389" s="462">
        <v>0</v>
      </c>
      <c r="G389" s="462">
        <v>52218.97</v>
      </c>
      <c r="H389" s="455"/>
    </row>
    <row r="390" spans="1:8" x14ac:dyDescent="0.25">
      <c r="A390" s="460" t="s">
        <v>1887</v>
      </c>
      <c r="B390" s="461" t="s">
        <v>1888</v>
      </c>
      <c r="C390" s="461" t="s">
        <v>570</v>
      </c>
      <c r="D390" s="462">
        <v>11717.06</v>
      </c>
      <c r="E390" s="462">
        <v>1938.87</v>
      </c>
      <c r="F390" s="462">
        <v>0</v>
      </c>
      <c r="G390" s="462">
        <v>13655.93</v>
      </c>
      <c r="H390" s="455"/>
    </row>
    <row r="391" spans="1:8" x14ac:dyDescent="0.25">
      <c r="A391" s="460" t="s">
        <v>1889</v>
      </c>
      <c r="B391" s="461" t="s">
        <v>1890</v>
      </c>
      <c r="C391" s="461" t="s">
        <v>1862</v>
      </c>
      <c r="D391" s="462">
        <v>2177.61</v>
      </c>
      <c r="E391" s="462">
        <v>346.76</v>
      </c>
      <c r="F391" s="462">
        <v>0</v>
      </c>
      <c r="G391" s="462">
        <v>2524.37</v>
      </c>
      <c r="H391" s="455"/>
    </row>
    <row r="392" spans="1:8" x14ac:dyDescent="0.25">
      <c r="A392" s="460" t="s">
        <v>1891</v>
      </c>
      <c r="B392" s="461" t="s">
        <v>1892</v>
      </c>
      <c r="C392" s="461" t="s">
        <v>1865</v>
      </c>
      <c r="D392" s="462">
        <v>19389.580000000002</v>
      </c>
      <c r="E392" s="462">
        <v>3204.96</v>
      </c>
      <c r="F392" s="462">
        <v>0</v>
      </c>
      <c r="G392" s="462">
        <v>22594.54</v>
      </c>
      <c r="H392" s="455"/>
    </row>
    <row r="393" spans="1:8" x14ac:dyDescent="0.25">
      <c r="A393" s="460" t="s">
        <v>1893</v>
      </c>
      <c r="B393" s="461" t="s">
        <v>1894</v>
      </c>
      <c r="C393" s="461" t="s">
        <v>1868</v>
      </c>
      <c r="D393" s="462">
        <v>189539.48</v>
      </c>
      <c r="E393" s="462">
        <v>31366.89</v>
      </c>
      <c r="F393" s="462">
        <v>0</v>
      </c>
      <c r="G393" s="462">
        <v>220906.37</v>
      </c>
      <c r="H393" s="455"/>
    </row>
    <row r="394" spans="1:8" x14ac:dyDescent="0.25">
      <c r="A394" s="460" t="s">
        <v>1895</v>
      </c>
      <c r="B394" s="461" t="s">
        <v>1896</v>
      </c>
      <c r="C394" s="461" t="s">
        <v>1871</v>
      </c>
      <c r="D394" s="462">
        <v>237.24</v>
      </c>
      <c r="E394" s="462">
        <v>39.54</v>
      </c>
      <c r="F394" s="462">
        <v>0</v>
      </c>
      <c r="G394" s="462">
        <v>276.77999999999997</v>
      </c>
      <c r="H394" s="455"/>
    </row>
    <row r="395" spans="1:8" x14ac:dyDescent="0.25">
      <c r="A395" s="460" t="s">
        <v>1897</v>
      </c>
      <c r="B395" s="461" t="s">
        <v>1898</v>
      </c>
      <c r="C395" s="461" t="s">
        <v>1874</v>
      </c>
      <c r="D395" s="462">
        <v>283080.06</v>
      </c>
      <c r="E395" s="462">
        <v>47180.01</v>
      </c>
      <c r="F395" s="462">
        <v>0</v>
      </c>
      <c r="G395" s="462">
        <v>330260.07</v>
      </c>
      <c r="H395" s="455"/>
    </row>
    <row r="396" spans="1:8" x14ac:dyDescent="0.25">
      <c r="A396" s="460" t="s">
        <v>1899</v>
      </c>
      <c r="B396" s="461" t="s">
        <v>1900</v>
      </c>
      <c r="C396" s="461" t="s">
        <v>1901</v>
      </c>
      <c r="D396" s="462">
        <v>29165.89</v>
      </c>
      <c r="E396" s="462">
        <v>4816.71</v>
      </c>
      <c r="F396" s="462">
        <v>0</v>
      </c>
      <c r="G396" s="462">
        <v>33982.6</v>
      </c>
      <c r="H396" s="455"/>
    </row>
    <row r="397" spans="1:8" x14ac:dyDescent="0.25">
      <c r="A397" s="456" t="s">
        <v>1902</v>
      </c>
      <c r="B397" s="457" t="s">
        <v>1903</v>
      </c>
      <c r="C397" s="455"/>
      <c r="D397" s="463">
        <v>34875.42</v>
      </c>
      <c r="E397" s="463">
        <v>5812.57</v>
      </c>
      <c r="F397" s="463">
        <v>0</v>
      </c>
      <c r="G397" s="463">
        <v>40687.99</v>
      </c>
      <c r="H397" s="455"/>
    </row>
    <row r="398" spans="1:8" x14ac:dyDescent="0.25">
      <c r="A398" s="458" t="s">
        <v>1904</v>
      </c>
      <c r="B398" s="459" t="s">
        <v>1905</v>
      </c>
      <c r="C398" s="455"/>
      <c r="D398" s="464">
        <v>34875.42</v>
      </c>
      <c r="E398" s="464">
        <v>5812.57</v>
      </c>
      <c r="F398" s="464">
        <v>0</v>
      </c>
      <c r="G398" s="464">
        <v>40687.99</v>
      </c>
      <c r="H398" s="455"/>
    </row>
    <row r="399" spans="1:8" x14ac:dyDescent="0.25">
      <c r="A399" s="460" t="s">
        <v>1906</v>
      </c>
      <c r="B399" s="461" t="s">
        <v>1907</v>
      </c>
      <c r="C399" s="461" t="s">
        <v>1226</v>
      </c>
      <c r="D399" s="462">
        <v>34875.42</v>
      </c>
      <c r="E399" s="462">
        <v>5812.57</v>
      </c>
      <c r="F399" s="462">
        <v>0</v>
      </c>
      <c r="G399" s="462">
        <v>40687.99</v>
      </c>
      <c r="H399" s="455"/>
    </row>
    <row r="400" spans="1:8" x14ac:dyDescent="0.25">
      <c r="A400" s="456" t="s">
        <v>1908</v>
      </c>
      <c r="B400" s="457" t="s">
        <v>1909</v>
      </c>
      <c r="C400" s="455"/>
      <c r="D400" s="463">
        <v>-1172380.3799999999</v>
      </c>
      <c r="E400" s="463">
        <v>17024.8</v>
      </c>
      <c r="F400" s="463">
        <v>161377.28</v>
      </c>
      <c r="G400" s="463">
        <v>-1316732.8600000001</v>
      </c>
      <c r="H400" s="455"/>
    </row>
    <row r="401" spans="1:9" x14ac:dyDescent="0.25">
      <c r="A401" s="456" t="s">
        <v>1910</v>
      </c>
      <c r="B401" s="457" t="s">
        <v>1911</v>
      </c>
      <c r="C401" s="455"/>
      <c r="D401" s="463">
        <v>-1172380.3799999999</v>
      </c>
      <c r="E401" s="463">
        <v>17024.8</v>
      </c>
      <c r="F401" s="463">
        <v>161377.28</v>
      </c>
      <c r="G401" s="463">
        <v>-1316732.8600000001</v>
      </c>
      <c r="H401" s="455"/>
    </row>
    <row r="402" spans="1:9" x14ac:dyDescent="0.25">
      <c r="A402" s="456" t="s">
        <v>1912</v>
      </c>
      <c r="B402" s="457" t="s">
        <v>1913</v>
      </c>
      <c r="C402" s="455"/>
      <c r="D402" s="463">
        <v>71506.710000000006</v>
      </c>
      <c r="E402" s="463">
        <v>17024.8</v>
      </c>
      <c r="F402" s="463">
        <v>0</v>
      </c>
      <c r="G402" s="463">
        <v>88531.51</v>
      </c>
      <c r="H402" s="455"/>
    </row>
    <row r="403" spans="1:9" x14ac:dyDescent="0.25">
      <c r="A403" s="458" t="s">
        <v>1914</v>
      </c>
      <c r="B403" s="459" t="s">
        <v>1915</v>
      </c>
      <c r="C403" s="455"/>
      <c r="D403" s="464">
        <v>71506.710000000006</v>
      </c>
      <c r="E403" s="464">
        <v>17024.8</v>
      </c>
      <c r="F403" s="464">
        <v>0</v>
      </c>
      <c r="G403" s="464">
        <v>88531.51</v>
      </c>
      <c r="H403" s="455"/>
    </row>
    <row r="404" spans="1:9" x14ac:dyDescent="0.25">
      <c r="A404" s="460" t="s">
        <v>1916</v>
      </c>
      <c r="B404" s="461" t="s">
        <v>1917</v>
      </c>
      <c r="C404" s="461" t="s">
        <v>608</v>
      </c>
      <c r="D404" s="462">
        <v>34245.85</v>
      </c>
      <c r="E404" s="462">
        <v>5346.1</v>
      </c>
      <c r="F404" s="462">
        <v>0</v>
      </c>
      <c r="G404" s="462">
        <v>39591.949999999997</v>
      </c>
      <c r="H404" s="455"/>
    </row>
    <row r="405" spans="1:9" x14ac:dyDescent="0.25">
      <c r="A405" s="460" t="s">
        <v>1918</v>
      </c>
      <c r="B405" s="461" t="s">
        <v>1919</v>
      </c>
      <c r="C405" s="461" t="s">
        <v>612</v>
      </c>
      <c r="D405" s="462">
        <v>37260.86</v>
      </c>
      <c r="E405" s="462">
        <v>11678.7</v>
      </c>
      <c r="F405" s="462">
        <v>0</v>
      </c>
      <c r="G405" s="462">
        <v>48939.56</v>
      </c>
      <c r="H405" s="455"/>
    </row>
    <row r="406" spans="1:9" x14ac:dyDescent="0.25">
      <c r="A406" s="456" t="s">
        <v>1920</v>
      </c>
      <c r="B406" s="457" t="s">
        <v>1921</v>
      </c>
      <c r="C406" s="455"/>
      <c r="D406" s="463">
        <v>-1243887.0900000001</v>
      </c>
      <c r="E406" s="463">
        <v>0</v>
      </c>
      <c r="F406" s="463">
        <v>161377.28</v>
      </c>
      <c r="G406" s="463">
        <v>-1405264.37</v>
      </c>
      <c r="H406" s="455"/>
    </row>
    <row r="407" spans="1:9" x14ac:dyDescent="0.25">
      <c r="A407" s="458" t="s">
        <v>1922</v>
      </c>
      <c r="B407" s="459" t="s">
        <v>1923</v>
      </c>
      <c r="C407" s="455"/>
      <c r="D407" s="464">
        <v>-1243887.0900000001</v>
      </c>
      <c r="E407" s="464">
        <v>0</v>
      </c>
      <c r="F407" s="464">
        <v>161377.28</v>
      </c>
      <c r="G407" s="464">
        <v>-1405264.37</v>
      </c>
      <c r="H407" s="455"/>
    </row>
    <row r="408" spans="1:9" x14ac:dyDescent="0.25">
      <c r="A408" s="460" t="s">
        <v>1924</v>
      </c>
      <c r="B408" s="461" t="s">
        <v>1925</v>
      </c>
      <c r="C408" s="461" t="s">
        <v>616</v>
      </c>
      <c r="D408" s="462">
        <v>-1857.79</v>
      </c>
      <c r="E408" s="462">
        <v>0</v>
      </c>
      <c r="F408" s="462">
        <v>245.96</v>
      </c>
      <c r="G408" s="462">
        <v>-2103.75</v>
      </c>
      <c r="H408" s="455"/>
    </row>
    <row r="409" spans="1:9" x14ac:dyDescent="0.25">
      <c r="A409" s="460" t="s">
        <v>1926</v>
      </c>
      <c r="B409" s="461" t="s">
        <v>1927</v>
      </c>
      <c r="C409" s="461" t="s">
        <v>618</v>
      </c>
      <c r="D409" s="462">
        <v>-1242029.3</v>
      </c>
      <c r="E409" s="462">
        <v>0</v>
      </c>
      <c r="F409" s="462">
        <v>161131.32</v>
      </c>
      <c r="G409" s="462">
        <v>-1403160.62</v>
      </c>
      <c r="H409" s="455"/>
      <c r="I409" s="468"/>
    </row>
    <row r="410" spans="1:9" x14ac:dyDescent="0.25">
      <c r="A410" s="456" t="s">
        <v>1928</v>
      </c>
      <c r="B410" s="457" t="s">
        <v>1929</v>
      </c>
      <c r="C410" s="455"/>
      <c r="D410" s="463">
        <v>5203.37</v>
      </c>
      <c r="E410" s="463">
        <v>0</v>
      </c>
      <c r="F410" s="463">
        <v>3000</v>
      </c>
      <c r="G410" s="463">
        <v>2203.37</v>
      </c>
      <c r="H410" s="455"/>
    </row>
    <row r="411" spans="1:9" x14ac:dyDescent="0.25">
      <c r="A411" s="456" t="s">
        <v>1930</v>
      </c>
      <c r="B411" s="457" t="s">
        <v>1931</v>
      </c>
      <c r="C411" s="455"/>
      <c r="D411" s="463">
        <v>5203.37</v>
      </c>
      <c r="E411" s="463">
        <v>0</v>
      </c>
      <c r="F411" s="463">
        <v>3000</v>
      </c>
      <c r="G411" s="463">
        <v>2203.37</v>
      </c>
      <c r="H411" s="455"/>
    </row>
    <row r="412" spans="1:9" x14ac:dyDescent="0.25">
      <c r="A412" s="456" t="s">
        <v>1932</v>
      </c>
      <c r="B412" s="457" t="s">
        <v>1933</v>
      </c>
      <c r="C412" s="455"/>
      <c r="D412" s="463">
        <v>5203.37</v>
      </c>
      <c r="E412" s="463">
        <v>0</v>
      </c>
      <c r="F412" s="463">
        <v>3000</v>
      </c>
      <c r="G412" s="463">
        <v>2203.37</v>
      </c>
      <c r="H412" s="455"/>
    </row>
    <row r="413" spans="1:9" x14ac:dyDescent="0.25">
      <c r="A413" s="458" t="s">
        <v>1934</v>
      </c>
      <c r="B413" s="459" t="s">
        <v>1935</v>
      </c>
      <c r="C413" s="455"/>
      <c r="D413" s="464">
        <v>5203.37</v>
      </c>
      <c r="E413" s="464">
        <v>0</v>
      </c>
      <c r="F413" s="464">
        <v>3000</v>
      </c>
      <c r="G413" s="464">
        <v>2203.37</v>
      </c>
      <c r="H413" s="455"/>
    </row>
    <row r="414" spans="1:9" x14ac:dyDescent="0.25">
      <c r="A414" s="460" t="s">
        <v>1936</v>
      </c>
      <c r="B414" s="461" t="s">
        <v>1937</v>
      </c>
      <c r="C414" s="461" t="s">
        <v>625</v>
      </c>
      <c r="D414" s="462">
        <v>5203.37</v>
      </c>
      <c r="E414" s="462">
        <v>0</v>
      </c>
      <c r="F414" s="462">
        <v>0</v>
      </c>
      <c r="G414" s="462">
        <v>5203.37</v>
      </c>
      <c r="H414" s="455"/>
    </row>
    <row r="415" spans="1:9" x14ac:dyDescent="0.25">
      <c r="A415" s="460" t="s">
        <v>1938</v>
      </c>
      <c r="B415" s="461" t="s">
        <v>1939</v>
      </c>
      <c r="C415" s="461" t="s">
        <v>1940</v>
      </c>
      <c r="D415" s="462">
        <v>0</v>
      </c>
      <c r="E415" s="462">
        <v>0</v>
      </c>
      <c r="F415" s="462">
        <v>3000</v>
      </c>
      <c r="G415" s="462">
        <v>-3000</v>
      </c>
    </row>
  </sheetData>
  <pageMargins left="0.3611111111111111" right="0.3611111111111111" top="0.3611111111111111" bottom="0.3611111111111111" header="0.31496062000000002" footer="0.31496062000000002"/>
  <pageSetup paperSize="9" orientation="portrait" horizontalDpi="30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1BAAC-FABC-4C36-BE8A-3913C9229F08}">
  <dimension ref="A1:J419"/>
  <sheetViews>
    <sheetView zoomScale="145" zoomScaleNormal="145" workbookViewId="0">
      <pane ySplit="2" topLeftCell="A20" activePane="bottomLeft" state="frozen"/>
      <selection pane="bottomLeft" activeCell="I36" sqref="I36"/>
    </sheetView>
  </sheetViews>
  <sheetFormatPr defaultRowHeight="15" x14ac:dyDescent="0.25"/>
  <cols>
    <col min="1" max="1" width="6.42578125" customWidth="1"/>
    <col min="2" max="2" width="11.42578125" bestFit="1" customWidth="1"/>
    <col min="3" max="3" width="32" customWidth="1"/>
    <col min="4" max="4" width="13.42578125" bestFit="1" customWidth="1"/>
    <col min="5" max="6" width="12" bestFit="1" customWidth="1"/>
    <col min="7" max="7" width="13.42578125" bestFit="1" customWidth="1"/>
    <col min="8" max="8" width="7" bestFit="1" customWidth="1"/>
    <col min="9" max="9" width="13.28515625" bestFit="1" customWidth="1"/>
    <col min="10" max="10" width="11" bestFit="1" customWidth="1"/>
    <col min="257" max="257" width="6.42578125" customWidth="1"/>
    <col min="258" max="258" width="10.5703125" customWidth="1"/>
    <col min="259" max="259" width="32" customWidth="1"/>
    <col min="260" max="260" width="13.42578125" bestFit="1" customWidth="1"/>
    <col min="261" max="262" width="12" bestFit="1" customWidth="1"/>
    <col min="263" max="263" width="13.42578125" bestFit="1" customWidth="1"/>
    <col min="264" max="264" width="7" bestFit="1" customWidth="1"/>
    <col min="513" max="513" width="6.42578125" customWidth="1"/>
    <col min="514" max="514" width="10.5703125" customWidth="1"/>
    <col min="515" max="515" width="32" customWidth="1"/>
    <col min="516" max="516" width="13.42578125" bestFit="1" customWidth="1"/>
    <col min="517" max="518" width="12" bestFit="1" customWidth="1"/>
    <col min="519" max="519" width="13.42578125" bestFit="1" customWidth="1"/>
    <col min="520" max="520" width="7" bestFit="1" customWidth="1"/>
    <col min="769" max="769" width="6.42578125" customWidth="1"/>
    <col min="770" max="770" width="10.5703125" customWidth="1"/>
    <col min="771" max="771" width="32" customWidth="1"/>
    <col min="772" max="772" width="13.42578125" bestFit="1" customWidth="1"/>
    <col min="773" max="774" width="12" bestFit="1" customWidth="1"/>
    <col min="775" max="775" width="13.42578125" bestFit="1" customWidth="1"/>
    <col min="776" max="776" width="7" bestFit="1" customWidth="1"/>
    <col min="1025" max="1025" width="6.42578125" customWidth="1"/>
    <col min="1026" max="1026" width="10.5703125" customWidth="1"/>
    <col min="1027" max="1027" width="32" customWidth="1"/>
    <col min="1028" max="1028" width="13.42578125" bestFit="1" customWidth="1"/>
    <col min="1029" max="1030" width="12" bestFit="1" customWidth="1"/>
    <col min="1031" max="1031" width="13.42578125" bestFit="1" customWidth="1"/>
    <col min="1032" max="1032" width="7" bestFit="1" customWidth="1"/>
    <col min="1281" max="1281" width="6.42578125" customWidth="1"/>
    <col min="1282" max="1282" width="10.5703125" customWidth="1"/>
    <col min="1283" max="1283" width="32" customWidth="1"/>
    <col min="1284" max="1284" width="13.42578125" bestFit="1" customWidth="1"/>
    <col min="1285" max="1286" width="12" bestFit="1" customWidth="1"/>
    <col min="1287" max="1287" width="13.42578125" bestFit="1" customWidth="1"/>
    <col min="1288" max="1288" width="7" bestFit="1" customWidth="1"/>
    <col min="1537" max="1537" width="6.42578125" customWidth="1"/>
    <col min="1538" max="1538" width="10.5703125" customWidth="1"/>
    <col min="1539" max="1539" width="32" customWidth="1"/>
    <col min="1540" max="1540" width="13.42578125" bestFit="1" customWidth="1"/>
    <col min="1541" max="1542" width="12" bestFit="1" customWidth="1"/>
    <col min="1543" max="1543" width="13.42578125" bestFit="1" customWidth="1"/>
    <col min="1544" max="1544" width="7" bestFit="1" customWidth="1"/>
    <col min="1793" max="1793" width="6.42578125" customWidth="1"/>
    <col min="1794" max="1794" width="10.5703125" customWidth="1"/>
    <col min="1795" max="1795" width="32" customWidth="1"/>
    <col min="1796" max="1796" width="13.42578125" bestFit="1" customWidth="1"/>
    <col min="1797" max="1798" width="12" bestFit="1" customWidth="1"/>
    <col min="1799" max="1799" width="13.42578125" bestFit="1" customWidth="1"/>
    <col min="1800" max="1800" width="7" bestFit="1" customWidth="1"/>
    <col min="2049" max="2049" width="6.42578125" customWidth="1"/>
    <col min="2050" max="2050" width="10.5703125" customWidth="1"/>
    <col min="2051" max="2051" width="32" customWidth="1"/>
    <col min="2052" max="2052" width="13.42578125" bestFit="1" customWidth="1"/>
    <col min="2053" max="2054" width="12" bestFit="1" customWidth="1"/>
    <col min="2055" max="2055" width="13.42578125" bestFit="1" customWidth="1"/>
    <col min="2056" max="2056" width="7" bestFit="1" customWidth="1"/>
    <col min="2305" max="2305" width="6.42578125" customWidth="1"/>
    <col min="2306" max="2306" width="10.5703125" customWidth="1"/>
    <col min="2307" max="2307" width="32" customWidth="1"/>
    <col min="2308" max="2308" width="13.42578125" bestFit="1" customWidth="1"/>
    <col min="2309" max="2310" width="12" bestFit="1" customWidth="1"/>
    <col min="2311" max="2311" width="13.42578125" bestFit="1" customWidth="1"/>
    <col min="2312" max="2312" width="7" bestFit="1" customWidth="1"/>
    <col min="2561" max="2561" width="6.42578125" customWidth="1"/>
    <col min="2562" max="2562" width="10.5703125" customWidth="1"/>
    <col min="2563" max="2563" width="32" customWidth="1"/>
    <col min="2564" max="2564" width="13.42578125" bestFit="1" customWidth="1"/>
    <col min="2565" max="2566" width="12" bestFit="1" customWidth="1"/>
    <col min="2567" max="2567" width="13.42578125" bestFit="1" customWidth="1"/>
    <col min="2568" max="2568" width="7" bestFit="1" customWidth="1"/>
    <col min="2817" max="2817" width="6.42578125" customWidth="1"/>
    <col min="2818" max="2818" width="10.5703125" customWidth="1"/>
    <col min="2819" max="2819" width="32" customWidth="1"/>
    <col min="2820" max="2820" width="13.42578125" bestFit="1" customWidth="1"/>
    <col min="2821" max="2822" width="12" bestFit="1" customWidth="1"/>
    <col min="2823" max="2823" width="13.42578125" bestFit="1" customWidth="1"/>
    <col min="2824" max="2824" width="7" bestFit="1" customWidth="1"/>
    <col min="3073" max="3073" width="6.42578125" customWidth="1"/>
    <col min="3074" max="3074" width="10.5703125" customWidth="1"/>
    <col min="3075" max="3075" width="32" customWidth="1"/>
    <col min="3076" max="3076" width="13.42578125" bestFit="1" customWidth="1"/>
    <col min="3077" max="3078" width="12" bestFit="1" customWidth="1"/>
    <col min="3079" max="3079" width="13.42578125" bestFit="1" customWidth="1"/>
    <col min="3080" max="3080" width="7" bestFit="1" customWidth="1"/>
    <col min="3329" max="3329" width="6.42578125" customWidth="1"/>
    <col min="3330" max="3330" width="10.5703125" customWidth="1"/>
    <col min="3331" max="3331" width="32" customWidth="1"/>
    <col min="3332" max="3332" width="13.42578125" bestFit="1" customWidth="1"/>
    <col min="3333" max="3334" width="12" bestFit="1" customWidth="1"/>
    <col min="3335" max="3335" width="13.42578125" bestFit="1" customWidth="1"/>
    <col min="3336" max="3336" width="7" bestFit="1" customWidth="1"/>
    <col min="3585" max="3585" width="6.42578125" customWidth="1"/>
    <col min="3586" max="3586" width="10.5703125" customWidth="1"/>
    <col min="3587" max="3587" width="32" customWidth="1"/>
    <col min="3588" max="3588" width="13.42578125" bestFit="1" customWidth="1"/>
    <col min="3589" max="3590" width="12" bestFit="1" customWidth="1"/>
    <col min="3591" max="3591" width="13.42578125" bestFit="1" customWidth="1"/>
    <col min="3592" max="3592" width="7" bestFit="1" customWidth="1"/>
    <col min="3841" max="3841" width="6.42578125" customWidth="1"/>
    <col min="3842" max="3842" width="10.5703125" customWidth="1"/>
    <col min="3843" max="3843" width="32" customWidth="1"/>
    <col min="3844" max="3844" width="13.42578125" bestFit="1" customWidth="1"/>
    <col min="3845" max="3846" width="12" bestFit="1" customWidth="1"/>
    <col min="3847" max="3847" width="13.42578125" bestFit="1" customWidth="1"/>
    <col min="3848" max="3848" width="7" bestFit="1" customWidth="1"/>
    <col min="4097" max="4097" width="6.42578125" customWidth="1"/>
    <col min="4098" max="4098" width="10.5703125" customWidth="1"/>
    <col min="4099" max="4099" width="32" customWidth="1"/>
    <col min="4100" max="4100" width="13.42578125" bestFit="1" customWidth="1"/>
    <col min="4101" max="4102" width="12" bestFit="1" customWidth="1"/>
    <col min="4103" max="4103" width="13.42578125" bestFit="1" customWidth="1"/>
    <col min="4104" max="4104" width="7" bestFit="1" customWidth="1"/>
    <col min="4353" max="4353" width="6.42578125" customWidth="1"/>
    <col min="4354" max="4354" width="10.5703125" customWidth="1"/>
    <col min="4355" max="4355" width="32" customWidth="1"/>
    <col min="4356" max="4356" width="13.42578125" bestFit="1" customWidth="1"/>
    <col min="4357" max="4358" width="12" bestFit="1" customWidth="1"/>
    <col min="4359" max="4359" width="13.42578125" bestFit="1" customWidth="1"/>
    <col min="4360" max="4360" width="7" bestFit="1" customWidth="1"/>
    <col min="4609" max="4609" width="6.42578125" customWidth="1"/>
    <col min="4610" max="4610" width="10.5703125" customWidth="1"/>
    <col min="4611" max="4611" width="32" customWidth="1"/>
    <col min="4612" max="4612" width="13.42578125" bestFit="1" customWidth="1"/>
    <col min="4613" max="4614" width="12" bestFit="1" customWidth="1"/>
    <col min="4615" max="4615" width="13.42578125" bestFit="1" customWidth="1"/>
    <col min="4616" max="4616" width="7" bestFit="1" customWidth="1"/>
    <col min="4865" max="4865" width="6.42578125" customWidth="1"/>
    <col min="4866" max="4866" width="10.5703125" customWidth="1"/>
    <col min="4867" max="4867" width="32" customWidth="1"/>
    <col min="4868" max="4868" width="13.42578125" bestFit="1" customWidth="1"/>
    <col min="4869" max="4870" width="12" bestFit="1" customWidth="1"/>
    <col min="4871" max="4871" width="13.42578125" bestFit="1" customWidth="1"/>
    <col min="4872" max="4872" width="7" bestFit="1" customWidth="1"/>
    <col min="5121" max="5121" width="6.42578125" customWidth="1"/>
    <col min="5122" max="5122" width="10.5703125" customWidth="1"/>
    <col min="5123" max="5123" width="32" customWidth="1"/>
    <col min="5124" max="5124" width="13.42578125" bestFit="1" customWidth="1"/>
    <col min="5125" max="5126" width="12" bestFit="1" customWidth="1"/>
    <col min="5127" max="5127" width="13.42578125" bestFit="1" customWidth="1"/>
    <col min="5128" max="5128" width="7" bestFit="1" customWidth="1"/>
    <col min="5377" max="5377" width="6.42578125" customWidth="1"/>
    <col min="5378" max="5378" width="10.5703125" customWidth="1"/>
    <col min="5379" max="5379" width="32" customWidth="1"/>
    <col min="5380" max="5380" width="13.42578125" bestFit="1" customWidth="1"/>
    <col min="5381" max="5382" width="12" bestFit="1" customWidth="1"/>
    <col min="5383" max="5383" width="13.42578125" bestFit="1" customWidth="1"/>
    <col min="5384" max="5384" width="7" bestFit="1" customWidth="1"/>
    <col min="5633" max="5633" width="6.42578125" customWidth="1"/>
    <col min="5634" max="5634" width="10.5703125" customWidth="1"/>
    <col min="5635" max="5635" width="32" customWidth="1"/>
    <col min="5636" max="5636" width="13.42578125" bestFit="1" customWidth="1"/>
    <col min="5637" max="5638" width="12" bestFit="1" customWidth="1"/>
    <col min="5639" max="5639" width="13.42578125" bestFit="1" customWidth="1"/>
    <col min="5640" max="5640" width="7" bestFit="1" customWidth="1"/>
    <col min="5889" max="5889" width="6.42578125" customWidth="1"/>
    <col min="5890" max="5890" width="10.5703125" customWidth="1"/>
    <col min="5891" max="5891" width="32" customWidth="1"/>
    <col min="5892" max="5892" width="13.42578125" bestFit="1" customWidth="1"/>
    <col min="5893" max="5894" width="12" bestFit="1" customWidth="1"/>
    <col min="5895" max="5895" width="13.42578125" bestFit="1" customWidth="1"/>
    <col min="5896" max="5896" width="7" bestFit="1" customWidth="1"/>
    <col min="6145" max="6145" width="6.42578125" customWidth="1"/>
    <col min="6146" max="6146" width="10.5703125" customWidth="1"/>
    <col min="6147" max="6147" width="32" customWidth="1"/>
    <col min="6148" max="6148" width="13.42578125" bestFit="1" customWidth="1"/>
    <col min="6149" max="6150" width="12" bestFit="1" customWidth="1"/>
    <col min="6151" max="6151" width="13.42578125" bestFit="1" customWidth="1"/>
    <col min="6152" max="6152" width="7" bestFit="1" customWidth="1"/>
    <col min="6401" max="6401" width="6.42578125" customWidth="1"/>
    <col min="6402" max="6402" width="10.5703125" customWidth="1"/>
    <col min="6403" max="6403" width="32" customWidth="1"/>
    <col min="6404" max="6404" width="13.42578125" bestFit="1" customWidth="1"/>
    <col min="6405" max="6406" width="12" bestFit="1" customWidth="1"/>
    <col min="6407" max="6407" width="13.42578125" bestFit="1" customWidth="1"/>
    <col min="6408" max="6408" width="7" bestFit="1" customWidth="1"/>
    <col min="6657" max="6657" width="6.42578125" customWidth="1"/>
    <col min="6658" max="6658" width="10.5703125" customWidth="1"/>
    <col min="6659" max="6659" width="32" customWidth="1"/>
    <col min="6660" max="6660" width="13.42578125" bestFit="1" customWidth="1"/>
    <col min="6661" max="6662" width="12" bestFit="1" customWidth="1"/>
    <col min="6663" max="6663" width="13.42578125" bestFit="1" customWidth="1"/>
    <col min="6664" max="6664" width="7" bestFit="1" customWidth="1"/>
    <col min="6913" max="6913" width="6.42578125" customWidth="1"/>
    <col min="6914" max="6914" width="10.5703125" customWidth="1"/>
    <col min="6915" max="6915" width="32" customWidth="1"/>
    <col min="6916" max="6916" width="13.42578125" bestFit="1" customWidth="1"/>
    <col min="6917" max="6918" width="12" bestFit="1" customWidth="1"/>
    <col min="6919" max="6919" width="13.42578125" bestFit="1" customWidth="1"/>
    <col min="6920" max="6920" width="7" bestFit="1" customWidth="1"/>
    <col min="7169" max="7169" width="6.42578125" customWidth="1"/>
    <col min="7170" max="7170" width="10.5703125" customWidth="1"/>
    <col min="7171" max="7171" width="32" customWidth="1"/>
    <col min="7172" max="7172" width="13.42578125" bestFit="1" customWidth="1"/>
    <col min="7173" max="7174" width="12" bestFit="1" customWidth="1"/>
    <col min="7175" max="7175" width="13.42578125" bestFit="1" customWidth="1"/>
    <col min="7176" max="7176" width="7" bestFit="1" customWidth="1"/>
    <col min="7425" max="7425" width="6.42578125" customWidth="1"/>
    <col min="7426" max="7426" width="10.5703125" customWidth="1"/>
    <col min="7427" max="7427" width="32" customWidth="1"/>
    <col min="7428" max="7428" width="13.42578125" bestFit="1" customWidth="1"/>
    <col min="7429" max="7430" width="12" bestFit="1" customWidth="1"/>
    <col min="7431" max="7431" width="13.42578125" bestFit="1" customWidth="1"/>
    <col min="7432" max="7432" width="7" bestFit="1" customWidth="1"/>
    <col min="7681" max="7681" width="6.42578125" customWidth="1"/>
    <col min="7682" max="7682" width="10.5703125" customWidth="1"/>
    <col min="7683" max="7683" width="32" customWidth="1"/>
    <col min="7684" max="7684" width="13.42578125" bestFit="1" customWidth="1"/>
    <col min="7685" max="7686" width="12" bestFit="1" customWidth="1"/>
    <col min="7687" max="7687" width="13.42578125" bestFit="1" customWidth="1"/>
    <col min="7688" max="7688" width="7" bestFit="1" customWidth="1"/>
    <col min="7937" max="7937" width="6.42578125" customWidth="1"/>
    <col min="7938" max="7938" width="10.5703125" customWidth="1"/>
    <col min="7939" max="7939" width="32" customWidth="1"/>
    <col min="7940" max="7940" width="13.42578125" bestFit="1" customWidth="1"/>
    <col min="7941" max="7942" width="12" bestFit="1" customWidth="1"/>
    <col min="7943" max="7943" width="13.42578125" bestFit="1" customWidth="1"/>
    <col min="7944" max="7944" width="7" bestFit="1" customWidth="1"/>
    <col min="8193" max="8193" width="6.42578125" customWidth="1"/>
    <col min="8194" max="8194" width="10.5703125" customWidth="1"/>
    <col min="8195" max="8195" width="32" customWidth="1"/>
    <col min="8196" max="8196" width="13.42578125" bestFit="1" customWidth="1"/>
    <col min="8197" max="8198" width="12" bestFit="1" customWidth="1"/>
    <col min="8199" max="8199" width="13.42578125" bestFit="1" customWidth="1"/>
    <col min="8200" max="8200" width="7" bestFit="1" customWidth="1"/>
    <col min="8449" max="8449" width="6.42578125" customWidth="1"/>
    <col min="8450" max="8450" width="10.5703125" customWidth="1"/>
    <col min="8451" max="8451" width="32" customWidth="1"/>
    <col min="8452" max="8452" width="13.42578125" bestFit="1" customWidth="1"/>
    <col min="8453" max="8454" width="12" bestFit="1" customWidth="1"/>
    <col min="8455" max="8455" width="13.42578125" bestFit="1" customWidth="1"/>
    <col min="8456" max="8456" width="7" bestFit="1" customWidth="1"/>
    <col min="8705" max="8705" width="6.42578125" customWidth="1"/>
    <col min="8706" max="8706" width="10.5703125" customWidth="1"/>
    <col min="8707" max="8707" width="32" customWidth="1"/>
    <col min="8708" max="8708" width="13.42578125" bestFit="1" customWidth="1"/>
    <col min="8709" max="8710" width="12" bestFit="1" customWidth="1"/>
    <col min="8711" max="8711" width="13.42578125" bestFit="1" customWidth="1"/>
    <col min="8712" max="8712" width="7" bestFit="1" customWidth="1"/>
    <col min="8961" max="8961" width="6.42578125" customWidth="1"/>
    <col min="8962" max="8962" width="10.5703125" customWidth="1"/>
    <col min="8963" max="8963" width="32" customWidth="1"/>
    <col min="8964" max="8964" width="13.42578125" bestFit="1" customWidth="1"/>
    <col min="8965" max="8966" width="12" bestFit="1" customWidth="1"/>
    <col min="8967" max="8967" width="13.42578125" bestFit="1" customWidth="1"/>
    <col min="8968" max="8968" width="7" bestFit="1" customWidth="1"/>
    <col min="9217" max="9217" width="6.42578125" customWidth="1"/>
    <col min="9218" max="9218" width="10.5703125" customWidth="1"/>
    <col min="9219" max="9219" width="32" customWidth="1"/>
    <col min="9220" max="9220" width="13.42578125" bestFit="1" customWidth="1"/>
    <col min="9221" max="9222" width="12" bestFit="1" customWidth="1"/>
    <col min="9223" max="9223" width="13.42578125" bestFit="1" customWidth="1"/>
    <col min="9224" max="9224" width="7" bestFit="1" customWidth="1"/>
    <col min="9473" max="9473" width="6.42578125" customWidth="1"/>
    <col min="9474" max="9474" width="10.5703125" customWidth="1"/>
    <col min="9475" max="9475" width="32" customWidth="1"/>
    <col min="9476" max="9476" width="13.42578125" bestFit="1" customWidth="1"/>
    <col min="9477" max="9478" width="12" bestFit="1" customWidth="1"/>
    <col min="9479" max="9479" width="13.42578125" bestFit="1" customWidth="1"/>
    <col min="9480" max="9480" width="7" bestFit="1" customWidth="1"/>
    <col min="9729" max="9729" width="6.42578125" customWidth="1"/>
    <col min="9730" max="9730" width="10.5703125" customWidth="1"/>
    <col min="9731" max="9731" width="32" customWidth="1"/>
    <col min="9732" max="9732" width="13.42578125" bestFit="1" customWidth="1"/>
    <col min="9733" max="9734" width="12" bestFit="1" customWidth="1"/>
    <col min="9735" max="9735" width="13.42578125" bestFit="1" customWidth="1"/>
    <col min="9736" max="9736" width="7" bestFit="1" customWidth="1"/>
    <col min="9985" max="9985" width="6.42578125" customWidth="1"/>
    <col min="9986" max="9986" width="10.5703125" customWidth="1"/>
    <col min="9987" max="9987" width="32" customWidth="1"/>
    <col min="9988" max="9988" width="13.42578125" bestFit="1" customWidth="1"/>
    <col min="9989" max="9990" width="12" bestFit="1" customWidth="1"/>
    <col min="9991" max="9991" width="13.42578125" bestFit="1" customWidth="1"/>
    <col min="9992" max="9992" width="7" bestFit="1" customWidth="1"/>
    <col min="10241" max="10241" width="6.42578125" customWidth="1"/>
    <col min="10242" max="10242" width="10.5703125" customWidth="1"/>
    <col min="10243" max="10243" width="32" customWidth="1"/>
    <col min="10244" max="10244" width="13.42578125" bestFit="1" customWidth="1"/>
    <col min="10245" max="10246" width="12" bestFit="1" customWidth="1"/>
    <col min="10247" max="10247" width="13.42578125" bestFit="1" customWidth="1"/>
    <col min="10248" max="10248" width="7" bestFit="1" customWidth="1"/>
    <col min="10497" max="10497" width="6.42578125" customWidth="1"/>
    <col min="10498" max="10498" width="10.5703125" customWidth="1"/>
    <col min="10499" max="10499" width="32" customWidth="1"/>
    <col min="10500" max="10500" width="13.42578125" bestFit="1" customWidth="1"/>
    <col min="10501" max="10502" width="12" bestFit="1" customWidth="1"/>
    <col min="10503" max="10503" width="13.42578125" bestFit="1" customWidth="1"/>
    <col min="10504" max="10504" width="7" bestFit="1" customWidth="1"/>
    <col min="10753" max="10753" width="6.42578125" customWidth="1"/>
    <col min="10754" max="10754" width="10.5703125" customWidth="1"/>
    <col min="10755" max="10755" width="32" customWidth="1"/>
    <col min="10756" max="10756" width="13.42578125" bestFit="1" customWidth="1"/>
    <col min="10757" max="10758" width="12" bestFit="1" customWidth="1"/>
    <col min="10759" max="10759" width="13.42578125" bestFit="1" customWidth="1"/>
    <col min="10760" max="10760" width="7" bestFit="1" customWidth="1"/>
    <col min="11009" max="11009" width="6.42578125" customWidth="1"/>
    <col min="11010" max="11010" width="10.5703125" customWidth="1"/>
    <col min="11011" max="11011" width="32" customWidth="1"/>
    <col min="11012" max="11012" width="13.42578125" bestFit="1" customWidth="1"/>
    <col min="11013" max="11014" width="12" bestFit="1" customWidth="1"/>
    <col min="11015" max="11015" width="13.42578125" bestFit="1" customWidth="1"/>
    <col min="11016" max="11016" width="7" bestFit="1" customWidth="1"/>
    <col min="11265" max="11265" width="6.42578125" customWidth="1"/>
    <col min="11266" max="11266" width="10.5703125" customWidth="1"/>
    <col min="11267" max="11267" width="32" customWidth="1"/>
    <col min="11268" max="11268" width="13.42578125" bestFit="1" customWidth="1"/>
    <col min="11269" max="11270" width="12" bestFit="1" customWidth="1"/>
    <col min="11271" max="11271" width="13.42578125" bestFit="1" customWidth="1"/>
    <col min="11272" max="11272" width="7" bestFit="1" customWidth="1"/>
    <col min="11521" max="11521" width="6.42578125" customWidth="1"/>
    <col min="11522" max="11522" width="10.5703125" customWidth="1"/>
    <col min="11523" max="11523" width="32" customWidth="1"/>
    <col min="11524" max="11524" width="13.42578125" bestFit="1" customWidth="1"/>
    <col min="11525" max="11526" width="12" bestFit="1" customWidth="1"/>
    <col min="11527" max="11527" width="13.42578125" bestFit="1" customWidth="1"/>
    <col min="11528" max="11528" width="7" bestFit="1" customWidth="1"/>
    <col min="11777" max="11777" width="6.42578125" customWidth="1"/>
    <col min="11778" max="11778" width="10.5703125" customWidth="1"/>
    <col min="11779" max="11779" width="32" customWidth="1"/>
    <col min="11780" max="11780" width="13.42578125" bestFit="1" customWidth="1"/>
    <col min="11781" max="11782" width="12" bestFit="1" customWidth="1"/>
    <col min="11783" max="11783" width="13.42578125" bestFit="1" customWidth="1"/>
    <col min="11784" max="11784" width="7" bestFit="1" customWidth="1"/>
    <col min="12033" max="12033" width="6.42578125" customWidth="1"/>
    <col min="12034" max="12034" width="10.5703125" customWidth="1"/>
    <col min="12035" max="12035" width="32" customWidth="1"/>
    <col min="12036" max="12036" width="13.42578125" bestFit="1" customWidth="1"/>
    <col min="12037" max="12038" width="12" bestFit="1" customWidth="1"/>
    <col min="12039" max="12039" width="13.42578125" bestFit="1" customWidth="1"/>
    <col min="12040" max="12040" width="7" bestFit="1" customWidth="1"/>
    <col min="12289" max="12289" width="6.42578125" customWidth="1"/>
    <col min="12290" max="12290" width="10.5703125" customWidth="1"/>
    <col min="12291" max="12291" width="32" customWidth="1"/>
    <col min="12292" max="12292" width="13.42578125" bestFit="1" customWidth="1"/>
    <col min="12293" max="12294" width="12" bestFit="1" customWidth="1"/>
    <col min="12295" max="12295" width="13.42578125" bestFit="1" customWidth="1"/>
    <col min="12296" max="12296" width="7" bestFit="1" customWidth="1"/>
    <col min="12545" max="12545" width="6.42578125" customWidth="1"/>
    <col min="12546" max="12546" width="10.5703125" customWidth="1"/>
    <col min="12547" max="12547" width="32" customWidth="1"/>
    <col min="12548" max="12548" width="13.42578125" bestFit="1" customWidth="1"/>
    <col min="12549" max="12550" width="12" bestFit="1" customWidth="1"/>
    <col min="12551" max="12551" width="13.42578125" bestFit="1" customWidth="1"/>
    <col min="12552" max="12552" width="7" bestFit="1" customWidth="1"/>
    <col min="12801" max="12801" width="6.42578125" customWidth="1"/>
    <col min="12802" max="12802" width="10.5703125" customWidth="1"/>
    <col min="12803" max="12803" width="32" customWidth="1"/>
    <col min="12804" max="12804" width="13.42578125" bestFit="1" customWidth="1"/>
    <col min="12805" max="12806" width="12" bestFit="1" customWidth="1"/>
    <col min="12807" max="12807" width="13.42578125" bestFit="1" customWidth="1"/>
    <col min="12808" max="12808" width="7" bestFit="1" customWidth="1"/>
    <col min="13057" max="13057" width="6.42578125" customWidth="1"/>
    <col min="13058" max="13058" width="10.5703125" customWidth="1"/>
    <col min="13059" max="13059" width="32" customWidth="1"/>
    <col min="13060" max="13060" width="13.42578125" bestFit="1" customWidth="1"/>
    <col min="13061" max="13062" width="12" bestFit="1" customWidth="1"/>
    <col min="13063" max="13063" width="13.42578125" bestFit="1" customWidth="1"/>
    <col min="13064" max="13064" width="7" bestFit="1" customWidth="1"/>
    <col min="13313" max="13313" width="6.42578125" customWidth="1"/>
    <col min="13314" max="13314" width="10.5703125" customWidth="1"/>
    <col min="13315" max="13315" width="32" customWidth="1"/>
    <col min="13316" max="13316" width="13.42578125" bestFit="1" customWidth="1"/>
    <col min="13317" max="13318" width="12" bestFit="1" customWidth="1"/>
    <col min="13319" max="13319" width="13.42578125" bestFit="1" customWidth="1"/>
    <col min="13320" max="13320" width="7" bestFit="1" customWidth="1"/>
    <col min="13569" max="13569" width="6.42578125" customWidth="1"/>
    <col min="13570" max="13570" width="10.5703125" customWidth="1"/>
    <col min="13571" max="13571" width="32" customWidth="1"/>
    <col min="13572" max="13572" width="13.42578125" bestFit="1" customWidth="1"/>
    <col min="13573" max="13574" width="12" bestFit="1" customWidth="1"/>
    <col min="13575" max="13575" width="13.42578125" bestFit="1" customWidth="1"/>
    <col min="13576" max="13576" width="7" bestFit="1" customWidth="1"/>
    <col min="13825" max="13825" width="6.42578125" customWidth="1"/>
    <col min="13826" max="13826" width="10.5703125" customWidth="1"/>
    <col min="13827" max="13827" width="32" customWidth="1"/>
    <col min="13828" max="13828" width="13.42578125" bestFit="1" customWidth="1"/>
    <col min="13829" max="13830" width="12" bestFit="1" customWidth="1"/>
    <col min="13831" max="13831" width="13.42578125" bestFit="1" customWidth="1"/>
    <col min="13832" max="13832" width="7" bestFit="1" customWidth="1"/>
    <col min="14081" max="14081" width="6.42578125" customWidth="1"/>
    <col min="14082" max="14082" width="10.5703125" customWidth="1"/>
    <col min="14083" max="14083" width="32" customWidth="1"/>
    <col min="14084" max="14084" width="13.42578125" bestFit="1" customWidth="1"/>
    <col min="14085" max="14086" width="12" bestFit="1" customWidth="1"/>
    <col min="14087" max="14087" width="13.42578125" bestFit="1" customWidth="1"/>
    <col min="14088" max="14088" width="7" bestFit="1" customWidth="1"/>
    <col min="14337" max="14337" width="6.42578125" customWidth="1"/>
    <col min="14338" max="14338" width="10.5703125" customWidth="1"/>
    <col min="14339" max="14339" width="32" customWidth="1"/>
    <col min="14340" max="14340" width="13.42578125" bestFit="1" customWidth="1"/>
    <col min="14341" max="14342" width="12" bestFit="1" customWidth="1"/>
    <col min="14343" max="14343" width="13.42578125" bestFit="1" customWidth="1"/>
    <col min="14344" max="14344" width="7" bestFit="1" customWidth="1"/>
    <col min="14593" max="14593" width="6.42578125" customWidth="1"/>
    <col min="14594" max="14594" width="10.5703125" customWidth="1"/>
    <col min="14595" max="14595" width="32" customWidth="1"/>
    <col min="14596" max="14596" width="13.42578125" bestFit="1" customWidth="1"/>
    <col min="14597" max="14598" width="12" bestFit="1" customWidth="1"/>
    <col min="14599" max="14599" width="13.42578125" bestFit="1" customWidth="1"/>
    <col min="14600" max="14600" width="7" bestFit="1" customWidth="1"/>
    <col min="14849" max="14849" width="6.42578125" customWidth="1"/>
    <col min="14850" max="14850" width="10.5703125" customWidth="1"/>
    <col min="14851" max="14851" width="32" customWidth="1"/>
    <col min="14852" max="14852" width="13.42578125" bestFit="1" customWidth="1"/>
    <col min="14853" max="14854" width="12" bestFit="1" customWidth="1"/>
    <col min="14855" max="14855" width="13.42578125" bestFit="1" customWidth="1"/>
    <col min="14856" max="14856" width="7" bestFit="1" customWidth="1"/>
    <col min="15105" max="15105" width="6.42578125" customWidth="1"/>
    <col min="15106" max="15106" width="10.5703125" customWidth="1"/>
    <col min="15107" max="15107" width="32" customWidth="1"/>
    <col min="15108" max="15108" width="13.42578125" bestFit="1" customWidth="1"/>
    <col min="15109" max="15110" width="12" bestFit="1" customWidth="1"/>
    <col min="15111" max="15111" width="13.42578125" bestFit="1" customWidth="1"/>
    <col min="15112" max="15112" width="7" bestFit="1" customWidth="1"/>
    <col min="15361" max="15361" width="6.42578125" customWidth="1"/>
    <col min="15362" max="15362" width="10.5703125" customWidth="1"/>
    <col min="15363" max="15363" width="32" customWidth="1"/>
    <col min="15364" max="15364" width="13.42578125" bestFit="1" customWidth="1"/>
    <col min="15365" max="15366" width="12" bestFit="1" customWidth="1"/>
    <col min="15367" max="15367" width="13.42578125" bestFit="1" customWidth="1"/>
    <col min="15368" max="15368" width="7" bestFit="1" customWidth="1"/>
    <col min="15617" max="15617" width="6.42578125" customWidth="1"/>
    <col min="15618" max="15618" width="10.5703125" customWidth="1"/>
    <col min="15619" max="15619" width="32" customWidth="1"/>
    <col min="15620" max="15620" width="13.42578125" bestFit="1" customWidth="1"/>
    <col min="15621" max="15622" width="12" bestFit="1" customWidth="1"/>
    <col min="15623" max="15623" width="13.42578125" bestFit="1" customWidth="1"/>
    <col min="15624" max="15624" width="7" bestFit="1" customWidth="1"/>
    <col min="15873" max="15873" width="6.42578125" customWidth="1"/>
    <col min="15874" max="15874" width="10.5703125" customWidth="1"/>
    <col min="15875" max="15875" width="32" customWidth="1"/>
    <col min="15876" max="15876" width="13.42578125" bestFit="1" customWidth="1"/>
    <col min="15877" max="15878" width="12" bestFit="1" customWidth="1"/>
    <col min="15879" max="15879" width="13.42578125" bestFit="1" customWidth="1"/>
    <col min="15880" max="15880" width="7" bestFit="1" customWidth="1"/>
    <col min="16129" max="16129" width="6.42578125" customWidth="1"/>
    <col min="16130" max="16130" width="10.5703125" customWidth="1"/>
    <col min="16131" max="16131" width="32" customWidth="1"/>
    <col min="16132" max="16132" width="13.42578125" bestFit="1" customWidth="1"/>
    <col min="16133" max="16134" width="12" bestFit="1" customWidth="1"/>
    <col min="16135" max="16135" width="13.42578125" bestFit="1" customWidth="1"/>
    <col min="16136" max="16136" width="7" bestFit="1" customWidth="1"/>
  </cols>
  <sheetData>
    <row r="1" spans="1:10" ht="11.45" customHeight="1" x14ac:dyDescent="0.25">
      <c r="A1" s="450" t="s">
        <v>1003</v>
      </c>
      <c r="B1" s="451" t="s">
        <v>1004</v>
      </c>
      <c r="C1" s="452"/>
      <c r="D1" s="453" t="s">
        <v>1005</v>
      </c>
      <c r="E1" s="453" t="s">
        <v>1006</v>
      </c>
      <c r="F1" s="453" t="s">
        <v>1007</v>
      </c>
      <c r="G1" s="453" t="s">
        <v>1008</v>
      </c>
      <c r="H1" s="452"/>
    </row>
    <row r="2" spans="1:10" ht="1.35" customHeight="1" x14ac:dyDescent="0.25"/>
    <row r="3" spans="1:10" ht="15.2" customHeight="1" x14ac:dyDescent="0.25">
      <c r="A3" s="454" t="s">
        <v>1009</v>
      </c>
      <c r="B3" s="455"/>
      <c r="C3" s="455"/>
      <c r="D3" s="455"/>
      <c r="E3" s="455"/>
      <c r="F3" s="455"/>
      <c r="G3" s="455"/>
      <c r="H3" s="455"/>
    </row>
    <row r="4" spans="1:10" ht="9.9499999999999993" customHeight="1" x14ac:dyDescent="0.25">
      <c r="A4" s="456" t="s">
        <v>1010</v>
      </c>
      <c r="B4" s="457" t="s">
        <v>1011</v>
      </c>
      <c r="C4" s="455"/>
      <c r="D4" s="463">
        <v>30615641.309999999</v>
      </c>
      <c r="E4" s="463">
        <v>13747457.109999999</v>
      </c>
      <c r="F4" s="463">
        <v>17037131.579999998</v>
      </c>
      <c r="G4" s="463">
        <v>27325966.84</v>
      </c>
      <c r="H4" s="455"/>
    </row>
    <row r="5" spans="1:10" ht="9.9499999999999993" customHeight="1" x14ac:dyDescent="0.25">
      <c r="A5" s="456" t="s">
        <v>1012</v>
      </c>
      <c r="B5" s="457" t="s">
        <v>50</v>
      </c>
      <c r="C5" s="455"/>
      <c r="D5" s="463">
        <v>11626813.779999999</v>
      </c>
      <c r="E5" s="463">
        <v>13747457.109999999</v>
      </c>
      <c r="F5" s="463">
        <v>16575860.23</v>
      </c>
      <c r="G5" s="463">
        <v>8798410.6600000001</v>
      </c>
      <c r="H5" s="455"/>
      <c r="I5" s="267">
        <f>D5-G5</f>
        <v>2828403.1199999992</v>
      </c>
      <c r="J5" s="264">
        <f>+I5-I6+I44</f>
        <v>-14169.200000001118</v>
      </c>
    </row>
    <row r="6" spans="1:10" ht="9.9499999999999993" customHeight="1" x14ac:dyDescent="0.25">
      <c r="A6" s="456" t="s">
        <v>1013</v>
      </c>
      <c r="B6" s="457" t="s">
        <v>1014</v>
      </c>
      <c r="C6" s="455"/>
      <c r="D6" s="463">
        <v>11359284.939999999</v>
      </c>
      <c r="E6" s="463">
        <v>13039522.9</v>
      </c>
      <c r="F6" s="463">
        <v>15882095.220000001</v>
      </c>
      <c r="G6" s="463">
        <v>8516712.6199999992</v>
      </c>
      <c r="H6" s="455"/>
      <c r="I6" s="267">
        <f>D6-G6</f>
        <v>2842572.3200000003</v>
      </c>
      <c r="J6" s="263"/>
    </row>
    <row r="7" spans="1:10" ht="9.9499999999999993" customHeight="1" x14ac:dyDescent="0.25">
      <c r="A7" s="456" t="s">
        <v>1015</v>
      </c>
      <c r="B7" s="457" t="s">
        <v>1016</v>
      </c>
      <c r="C7" s="455"/>
      <c r="D7" s="463">
        <v>11359284.939999999</v>
      </c>
      <c r="E7" s="463">
        <v>13039522.9</v>
      </c>
      <c r="F7" s="463">
        <v>15882095.220000001</v>
      </c>
      <c r="G7" s="463">
        <v>8516712.6199999992</v>
      </c>
      <c r="H7" s="455"/>
      <c r="I7" s="267">
        <f t="shared" ref="I7" si="0">D7-G7</f>
        <v>2842572.3200000003</v>
      </c>
      <c r="J7" s="263"/>
    </row>
    <row r="8" spans="1:10" ht="9.9499999999999993" customHeight="1" x14ac:dyDescent="0.25">
      <c r="A8" s="458" t="s">
        <v>1017</v>
      </c>
      <c r="B8" s="459" t="s">
        <v>1018</v>
      </c>
      <c r="C8" s="455"/>
      <c r="D8" s="464">
        <v>30500</v>
      </c>
      <c r="E8" s="464">
        <v>709.46</v>
      </c>
      <c r="F8" s="464">
        <v>709.46</v>
      </c>
      <c r="G8" s="464">
        <v>30500</v>
      </c>
      <c r="H8" s="455"/>
    </row>
    <row r="9" spans="1:10" ht="9.9499999999999993" customHeight="1" x14ac:dyDescent="0.25">
      <c r="A9" s="460" t="s">
        <v>1019</v>
      </c>
      <c r="B9" s="461" t="s">
        <v>1020</v>
      </c>
      <c r="C9" s="461" t="s">
        <v>1021</v>
      </c>
      <c r="D9" s="462">
        <v>3000</v>
      </c>
      <c r="E9" s="462">
        <v>0</v>
      </c>
      <c r="F9" s="462">
        <v>0</v>
      </c>
      <c r="G9" s="462">
        <v>3000</v>
      </c>
      <c r="H9" s="455"/>
    </row>
    <row r="10" spans="1:10" ht="9.9499999999999993" customHeight="1" x14ac:dyDescent="0.25">
      <c r="A10" s="460" t="s">
        <v>1022</v>
      </c>
      <c r="B10" s="461" t="s">
        <v>1023</v>
      </c>
      <c r="C10" s="461" t="s">
        <v>1024</v>
      </c>
      <c r="D10" s="462">
        <v>3000</v>
      </c>
      <c r="E10" s="462">
        <v>0</v>
      </c>
      <c r="F10" s="462">
        <v>0</v>
      </c>
      <c r="G10" s="462">
        <v>3000</v>
      </c>
      <c r="H10" s="455"/>
    </row>
    <row r="11" spans="1:10" ht="9.9499999999999993" customHeight="1" x14ac:dyDescent="0.25">
      <c r="A11" s="460" t="s">
        <v>1025</v>
      </c>
      <c r="B11" s="461" t="s">
        <v>1026</v>
      </c>
      <c r="C11" s="461" t="s">
        <v>1027</v>
      </c>
      <c r="D11" s="462">
        <v>3000</v>
      </c>
      <c r="E11" s="462">
        <v>0</v>
      </c>
      <c r="F11" s="462">
        <v>0</v>
      </c>
      <c r="G11" s="462">
        <v>3000</v>
      </c>
      <c r="H11" s="455"/>
    </row>
    <row r="12" spans="1:10" ht="9.9499999999999993" customHeight="1" x14ac:dyDescent="0.25">
      <c r="A12" s="460" t="s">
        <v>1028</v>
      </c>
      <c r="B12" s="461" t="s">
        <v>1029</v>
      </c>
      <c r="C12" s="461" t="s">
        <v>1030</v>
      </c>
      <c r="D12" s="462">
        <v>3000</v>
      </c>
      <c r="E12" s="462">
        <v>0</v>
      </c>
      <c r="F12" s="462">
        <v>0</v>
      </c>
      <c r="G12" s="462">
        <v>3000</v>
      </c>
      <c r="H12" s="455"/>
    </row>
    <row r="13" spans="1:10" ht="9.9499999999999993" customHeight="1" x14ac:dyDescent="0.25">
      <c r="A13" s="460" t="s">
        <v>1031</v>
      </c>
      <c r="B13" s="461" t="s">
        <v>1032</v>
      </c>
      <c r="C13" s="461" t="s">
        <v>1033</v>
      </c>
      <c r="D13" s="462">
        <v>3000</v>
      </c>
      <c r="E13" s="462">
        <v>709.46</v>
      </c>
      <c r="F13" s="462">
        <v>709.46</v>
      </c>
      <c r="G13" s="462">
        <v>3000</v>
      </c>
      <c r="H13" s="455"/>
    </row>
    <row r="14" spans="1:10" ht="9.9499999999999993" customHeight="1" x14ac:dyDescent="0.25">
      <c r="A14" s="460" t="s">
        <v>1034</v>
      </c>
      <c r="B14" s="461" t="s">
        <v>1035</v>
      </c>
      <c r="C14" s="461" t="s">
        <v>1036</v>
      </c>
      <c r="D14" s="462">
        <v>3000</v>
      </c>
      <c r="E14" s="462">
        <v>0</v>
      </c>
      <c r="F14" s="462">
        <v>0</v>
      </c>
      <c r="G14" s="462">
        <v>3000</v>
      </c>
      <c r="H14" s="455"/>
    </row>
    <row r="15" spans="1:10" ht="9.9499999999999993" customHeight="1" x14ac:dyDescent="0.25">
      <c r="A15" s="460" t="s">
        <v>1037</v>
      </c>
      <c r="B15" s="461" t="s">
        <v>1038</v>
      </c>
      <c r="C15" s="461" t="s">
        <v>1039</v>
      </c>
      <c r="D15" s="462">
        <v>3000</v>
      </c>
      <c r="E15" s="462">
        <v>0</v>
      </c>
      <c r="F15" s="462">
        <v>0</v>
      </c>
      <c r="G15" s="462">
        <v>3000</v>
      </c>
      <c r="H15" s="455"/>
    </row>
    <row r="16" spans="1:10" ht="9.9499999999999993" customHeight="1" x14ac:dyDescent="0.25">
      <c r="A16" s="460" t="s">
        <v>1040</v>
      </c>
      <c r="B16" s="461" t="s">
        <v>1041</v>
      </c>
      <c r="C16" s="461" t="s">
        <v>1042</v>
      </c>
      <c r="D16" s="462">
        <v>3000</v>
      </c>
      <c r="E16" s="462">
        <v>0</v>
      </c>
      <c r="F16" s="462">
        <v>0</v>
      </c>
      <c r="G16" s="462">
        <v>3000</v>
      </c>
      <c r="H16" s="455"/>
    </row>
    <row r="17" spans="1:9" ht="9.9499999999999993" customHeight="1" x14ac:dyDescent="0.25">
      <c r="A17" s="460" t="s">
        <v>1043</v>
      </c>
      <c r="B17" s="461" t="s">
        <v>1044</v>
      </c>
      <c r="C17" s="461" t="s">
        <v>1045</v>
      </c>
      <c r="D17" s="462">
        <v>3000</v>
      </c>
      <c r="E17" s="462">
        <v>0</v>
      </c>
      <c r="F17" s="462">
        <v>0</v>
      </c>
      <c r="G17" s="462">
        <v>3000</v>
      </c>
      <c r="H17" s="455"/>
    </row>
    <row r="18" spans="1:9" ht="9.9499999999999993" customHeight="1" x14ac:dyDescent="0.25">
      <c r="A18" s="460" t="s">
        <v>1046</v>
      </c>
      <c r="B18" s="461" t="s">
        <v>1047</v>
      </c>
      <c r="C18" s="461" t="s">
        <v>1048</v>
      </c>
      <c r="D18" s="462">
        <v>500</v>
      </c>
      <c r="E18" s="462">
        <v>0</v>
      </c>
      <c r="F18" s="462">
        <v>0</v>
      </c>
      <c r="G18" s="462">
        <v>500</v>
      </c>
      <c r="H18" s="455"/>
    </row>
    <row r="19" spans="1:9" ht="9.9499999999999993" customHeight="1" x14ac:dyDescent="0.25">
      <c r="A19" s="460" t="s">
        <v>1049</v>
      </c>
      <c r="B19" s="461" t="s">
        <v>1050</v>
      </c>
      <c r="C19" s="461" t="s">
        <v>88</v>
      </c>
      <c r="D19" s="462">
        <v>3000</v>
      </c>
      <c r="E19" s="462">
        <v>0</v>
      </c>
      <c r="F19" s="462">
        <v>0</v>
      </c>
      <c r="G19" s="462">
        <v>3000</v>
      </c>
      <c r="H19" s="455"/>
    </row>
    <row r="20" spans="1:9" ht="9.9499999999999993" customHeight="1" x14ac:dyDescent="0.25">
      <c r="A20" s="458" t="s">
        <v>1051</v>
      </c>
      <c r="B20" s="459" t="s">
        <v>1052</v>
      </c>
      <c r="C20" s="455"/>
      <c r="D20" s="464">
        <v>0</v>
      </c>
      <c r="E20" s="464">
        <v>10146499.779999999</v>
      </c>
      <c r="F20" s="464">
        <v>10146499.779999999</v>
      </c>
      <c r="G20" s="464">
        <v>0</v>
      </c>
      <c r="H20" s="455"/>
    </row>
    <row r="21" spans="1:9" ht="9.9499999999999993" customHeight="1" x14ac:dyDescent="0.25">
      <c r="A21" s="460" t="s">
        <v>1053</v>
      </c>
      <c r="B21" s="461" t="s">
        <v>1054</v>
      </c>
      <c r="C21" s="461" t="s">
        <v>112</v>
      </c>
      <c r="D21" s="462">
        <v>0</v>
      </c>
      <c r="E21" s="462">
        <v>10105234.85</v>
      </c>
      <c r="F21" s="462">
        <v>10105234.85</v>
      </c>
      <c r="G21" s="462">
        <v>0</v>
      </c>
      <c r="H21" s="455"/>
    </row>
    <row r="22" spans="1:9" ht="9.9499999999999993" customHeight="1" x14ac:dyDescent="0.25">
      <c r="A22" s="460" t="s">
        <v>1057</v>
      </c>
      <c r="B22" s="461" t="s">
        <v>1058</v>
      </c>
      <c r="C22" s="461" t="s">
        <v>1059</v>
      </c>
      <c r="D22" s="462">
        <v>0</v>
      </c>
      <c r="E22" s="462">
        <v>41264.93</v>
      </c>
      <c r="F22" s="462">
        <v>41264.93</v>
      </c>
      <c r="G22" s="462">
        <v>0</v>
      </c>
      <c r="H22" s="455"/>
    </row>
    <row r="23" spans="1:9" ht="9.9499999999999993" customHeight="1" x14ac:dyDescent="0.25">
      <c r="A23" s="458" t="s">
        <v>1060</v>
      </c>
      <c r="B23" s="459" t="s">
        <v>1061</v>
      </c>
      <c r="C23" s="455"/>
      <c r="D23" s="464">
        <v>11328784.939999999</v>
      </c>
      <c r="E23" s="464">
        <v>2892313.66</v>
      </c>
      <c r="F23" s="464">
        <v>5734885.9800000004</v>
      </c>
      <c r="G23" s="464">
        <v>8486212.6199999992</v>
      </c>
      <c r="H23" s="455"/>
    </row>
    <row r="24" spans="1:9" ht="9.9499999999999993" customHeight="1" x14ac:dyDescent="0.25">
      <c r="A24" s="460" t="s">
        <v>1062</v>
      </c>
      <c r="B24" s="461" t="s">
        <v>1063</v>
      </c>
      <c r="C24" s="461" t="s">
        <v>112</v>
      </c>
      <c r="D24" s="462">
        <v>3247639.01</v>
      </c>
      <c r="E24" s="462">
        <v>2761856.27</v>
      </c>
      <c r="F24" s="462">
        <v>5734810.5800000001</v>
      </c>
      <c r="G24" s="462">
        <v>274684.7</v>
      </c>
      <c r="H24" s="455"/>
    </row>
    <row r="25" spans="1:9" ht="9.9499999999999993" customHeight="1" x14ac:dyDescent="0.25">
      <c r="A25" s="460" t="s">
        <v>1064</v>
      </c>
      <c r="B25" s="461" t="s">
        <v>1065</v>
      </c>
      <c r="C25" s="461" t="s">
        <v>938</v>
      </c>
      <c r="D25" s="462">
        <v>4186375.86</v>
      </c>
      <c r="E25" s="462">
        <v>46244.61</v>
      </c>
      <c r="F25" s="462">
        <v>0</v>
      </c>
      <c r="G25" s="462">
        <v>4232620.47</v>
      </c>
      <c r="H25" s="455"/>
    </row>
    <row r="26" spans="1:9" ht="9.9499999999999993" customHeight="1" x14ac:dyDescent="0.25">
      <c r="A26" s="460" t="s">
        <v>1066</v>
      </c>
      <c r="B26" s="461" t="s">
        <v>1067</v>
      </c>
      <c r="C26" s="461" t="s">
        <v>1059</v>
      </c>
      <c r="D26" s="462">
        <v>3894770.07</v>
      </c>
      <c r="E26" s="462">
        <v>84212.78</v>
      </c>
      <c r="F26" s="462">
        <v>75.400000000000006</v>
      </c>
      <c r="G26" s="462">
        <v>3978907.45</v>
      </c>
      <c r="H26" s="455"/>
    </row>
    <row r="27" spans="1:9" ht="9.9499999999999993" customHeight="1" x14ac:dyDescent="0.25">
      <c r="A27" s="456" t="s">
        <v>1068</v>
      </c>
      <c r="B27" s="457" t="s">
        <v>1069</v>
      </c>
      <c r="C27" s="455"/>
      <c r="D27" s="463">
        <v>267528.84000000003</v>
      </c>
      <c r="E27" s="463">
        <v>707934.21</v>
      </c>
      <c r="F27" s="463">
        <v>693765.01</v>
      </c>
      <c r="G27" s="463">
        <v>281698.03999999998</v>
      </c>
      <c r="H27" s="455"/>
      <c r="I27" s="468">
        <f>+D27-G27</f>
        <v>-14169.199999999953</v>
      </c>
    </row>
    <row r="28" spans="1:9" ht="9.9499999999999993" customHeight="1" x14ac:dyDescent="0.25">
      <c r="A28" s="456" t="s">
        <v>1079</v>
      </c>
      <c r="B28" s="457" t="s">
        <v>1080</v>
      </c>
      <c r="C28" s="455"/>
      <c r="D28" s="463">
        <v>237491.44</v>
      </c>
      <c r="E28" s="463">
        <v>701004.94</v>
      </c>
      <c r="F28" s="463">
        <v>689474.83</v>
      </c>
      <c r="G28" s="463">
        <v>249021.55</v>
      </c>
      <c r="H28" s="455"/>
    </row>
    <row r="29" spans="1:9" ht="9.9499999999999993" customHeight="1" x14ac:dyDescent="0.25">
      <c r="A29" s="458" t="s">
        <v>1081</v>
      </c>
      <c r="B29" s="459" t="s">
        <v>1082</v>
      </c>
      <c r="C29" s="455"/>
      <c r="D29" s="464">
        <v>237491.44</v>
      </c>
      <c r="E29" s="464">
        <v>701004.94</v>
      </c>
      <c r="F29" s="464">
        <v>689474.83</v>
      </c>
      <c r="G29" s="464">
        <v>249021.55</v>
      </c>
      <c r="H29" s="455"/>
    </row>
    <row r="30" spans="1:9" ht="9.9499999999999993" customHeight="1" x14ac:dyDescent="0.25">
      <c r="A30" s="460" t="s">
        <v>1083</v>
      </c>
      <c r="B30" s="461" t="s">
        <v>1084</v>
      </c>
      <c r="C30" s="461" t="s">
        <v>1085</v>
      </c>
      <c r="D30" s="462">
        <v>115754.65</v>
      </c>
      <c r="E30" s="462">
        <v>232959.54</v>
      </c>
      <c r="F30" s="462">
        <v>235398.62</v>
      </c>
      <c r="G30" s="462">
        <v>113315.57</v>
      </c>
      <c r="H30" s="455"/>
    </row>
    <row r="31" spans="1:9" ht="9.9499999999999993" customHeight="1" x14ac:dyDescent="0.25">
      <c r="A31" s="460" t="s">
        <v>1086</v>
      </c>
      <c r="B31" s="461" t="s">
        <v>1087</v>
      </c>
      <c r="C31" s="461" t="s">
        <v>134</v>
      </c>
      <c r="D31" s="462">
        <v>66866.61</v>
      </c>
      <c r="E31" s="462">
        <v>394289.36</v>
      </c>
      <c r="F31" s="462">
        <v>381117.91</v>
      </c>
      <c r="G31" s="462">
        <v>80038.06</v>
      </c>
      <c r="H31" s="455"/>
    </row>
    <row r="32" spans="1:9" ht="9.9499999999999993" customHeight="1" x14ac:dyDescent="0.25">
      <c r="A32" s="460" t="s">
        <v>1941</v>
      </c>
      <c r="B32" s="461" t="s">
        <v>1942</v>
      </c>
      <c r="C32" s="461" t="s">
        <v>1943</v>
      </c>
      <c r="D32" s="462">
        <v>0</v>
      </c>
      <c r="E32" s="462">
        <v>1418.79</v>
      </c>
      <c r="F32" s="462">
        <v>621.04999999999995</v>
      </c>
      <c r="G32" s="462">
        <v>797.74</v>
      </c>
      <c r="H32" s="455"/>
    </row>
    <row r="33" spans="1:9" ht="18.95" customHeight="1" x14ac:dyDescent="0.25">
      <c r="A33" s="460" t="s">
        <v>1088</v>
      </c>
      <c r="B33" s="461" t="s">
        <v>1089</v>
      </c>
      <c r="C33" s="461" t="s">
        <v>1090</v>
      </c>
      <c r="D33" s="462">
        <v>34914.11</v>
      </c>
      <c r="E33" s="462">
        <v>0</v>
      </c>
      <c r="F33" s="462">
        <v>0</v>
      </c>
      <c r="G33" s="462">
        <v>34914.11</v>
      </c>
      <c r="H33" s="455"/>
    </row>
    <row r="34" spans="1:9" ht="9.9499999999999993" customHeight="1" x14ac:dyDescent="0.25">
      <c r="A34" s="460" t="s">
        <v>1091</v>
      </c>
      <c r="B34" s="461" t="s">
        <v>1092</v>
      </c>
      <c r="C34" s="461" t="s">
        <v>142</v>
      </c>
      <c r="D34" s="462">
        <v>19956.07</v>
      </c>
      <c r="E34" s="462">
        <v>0</v>
      </c>
      <c r="F34" s="462">
        <v>0</v>
      </c>
      <c r="G34" s="462">
        <v>19956.07</v>
      </c>
      <c r="H34" s="455"/>
    </row>
    <row r="35" spans="1:9" ht="9.9499999999999993" customHeight="1" x14ac:dyDescent="0.25">
      <c r="A35" s="460" t="s">
        <v>1093</v>
      </c>
      <c r="B35" s="461" t="s">
        <v>1094</v>
      </c>
      <c r="C35" s="461" t="s">
        <v>1095</v>
      </c>
      <c r="D35" s="462">
        <v>0</v>
      </c>
      <c r="E35" s="462">
        <v>72337.25</v>
      </c>
      <c r="F35" s="462">
        <v>72337.25</v>
      </c>
      <c r="G35" s="462">
        <v>0</v>
      </c>
      <c r="H35" s="455"/>
    </row>
    <row r="36" spans="1:9" ht="9.9499999999999993" customHeight="1" x14ac:dyDescent="0.25">
      <c r="A36" s="456" t="s">
        <v>1096</v>
      </c>
      <c r="B36" s="457" t="s">
        <v>1097</v>
      </c>
      <c r="C36" s="455"/>
      <c r="D36" s="463">
        <v>30037.4</v>
      </c>
      <c r="E36" s="463">
        <v>6929.27</v>
      </c>
      <c r="F36" s="463">
        <v>4290.18</v>
      </c>
      <c r="G36" s="463">
        <v>32676.49</v>
      </c>
      <c r="H36" s="455"/>
      <c r="I36" s="468"/>
    </row>
    <row r="37" spans="1:9" ht="9.9499999999999993" customHeight="1" x14ac:dyDescent="0.25">
      <c r="A37" s="458" t="s">
        <v>1098</v>
      </c>
      <c r="B37" s="459" t="s">
        <v>1099</v>
      </c>
      <c r="C37" s="455"/>
      <c r="D37" s="464">
        <v>30037.4</v>
      </c>
      <c r="E37" s="464">
        <v>6929.27</v>
      </c>
      <c r="F37" s="464">
        <v>4290.18</v>
      </c>
      <c r="G37" s="464">
        <v>32676.49</v>
      </c>
      <c r="H37" s="455"/>
    </row>
    <row r="38" spans="1:9" ht="9.9499999999999993" customHeight="1" x14ac:dyDescent="0.25">
      <c r="A38" s="460" t="s">
        <v>1100</v>
      </c>
      <c r="B38" s="461" t="s">
        <v>1101</v>
      </c>
      <c r="C38" s="461" t="s">
        <v>148</v>
      </c>
      <c r="D38" s="462">
        <v>30037.4</v>
      </c>
      <c r="E38" s="462">
        <v>6929.27</v>
      </c>
      <c r="F38" s="462">
        <v>4290.18</v>
      </c>
      <c r="G38" s="462">
        <v>32676.49</v>
      </c>
      <c r="H38" s="455"/>
    </row>
    <row r="39" spans="1:9" ht="9.9499999999999993" customHeight="1" x14ac:dyDescent="0.25">
      <c r="A39" s="456" t="s">
        <v>1102</v>
      </c>
      <c r="B39" s="457" t="s">
        <v>48</v>
      </c>
      <c r="C39" s="455"/>
      <c r="D39" s="463">
        <v>18988827.530000001</v>
      </c>
      <c r="E39" s="463">
        <v>0</v>
      </c>
      <c r="F39" s="463">
        <v>461271.35</v>
      </c>
      <c r="G39" s="463">
        <v>18527556.18</v>
      </c>
      <c r="H39" s="455"/>
    </row>
    <row r="40" spans="1:9" ht="9.9499999999999993" customHeight="1" x14ac:dyDescent="0.25">
      <c r="A40" s="456" t="s">
        <v>1103</v>
      </c>
      <c r="B40" s="457" t="s">
        <v>1104</v>
      </c>
      <c r="C40" s="455"/>
      <c r="D40" s="463">
        <v>51419.44</v>
      </c>
      <c r="E40" s="463">
        <v>0</v>
      </c>
      <c r="F40" s="463">
        <v>0</v>
      </c>
      <c r="G40" s="463">
        <v>51419.44</v>
      </c>
      <c r="H40" s="455"/>
    </row>
    <row r="41" spans="1:9" ht="9.9499999999999993" customHeight="1" x14ac:dyDescent="0.25">
      <c r="A41" s="456" t="s">
        <v>1105</v>
      </c>
      <c r="B41" s="457" t="s">
        <v>1106</v>
      </c>
      <c r="C41" s="455"/>
      <c r="D41" s="463">
        <v>51419.44</v>
      </c>
      <c r="E41" s="463">
        <v>0</v>
      </c>
      <c r="F41" s="463">
        <v>0</v>
      </c>
      <c r="G41" s="463">
        <v>51419.44</v>
      </c>
      <c r="H41" s="455"/>
    </row>
    <row r="42" spans="1:9" ht="9.9499999999999993" customHeight="1" x14ac:dyDescent="0.25">
      <c r="A42" s="458" t="s">
        <v>1107</v>
      </c>
      <c r="B42" s="459" t="s">
        <v>1108</v>
      </c>
      <c r="C42" s="455"/>
      <c r="D42" s="464">
        <v>51419.44</v>
      </c>
      <c r="E42" s="464">
        <v>0</v>
      </c>
      <c r="F42" s="464">
        <v>0</v>
      </c>
      <c r="G42" s="464">
        <v>51419.44</v>
      </c>
      <c r="H42" s="455"/>
    </row>
    <row r="43" spans="1:9" ht="9.9499999999999993" customHeight="1" x14ac:dyDescent="0.25">
      <c r="A43" s="460" t="s">
        <v>1109</v>
      </c>
      <c r="B43" s="461" t="s">
        <v>1110</v>
      </c>
      <c r="C43" s="461" t="s">
        <v>1111</v>
      </c>
      <c r="D43" s="462">
        <v>51419.44</v>
      </c>
      <c r="E43" s="462">
        <v>0</v>
      </c>
      <c r="F43" s="462">
        <v>0</v>
      </c>
      <c r="G43" s="462">
        <v>51419.44</v>
      </c>
      <c r="H43" s="455"/>
    </row>
    <row r="44" spans="1:9" ht="9.9499999999999993" customHeight="1" x14ac:dyDescent="0.25">
      <c r="A44" s="456" t="s">
        <v>1112</v>
      </c>
      <c r="B44" s="457" t="s">
        <v>1113</v>
      </c>
      <c r="C44" s="455"/>
      <c r="D44" s="463">
        <v>18814540.84</v>
      </c>
      <c r="E44" s="463">
        <v>0</v>
      </c>
      <c r="F44" s="463">
        <v>450661.34</v>
      </c>
      <c r="G44" s="463">
        <v>18363879.5</v>
      </c>
      <c r="H44" s="455"/>
    </row>
    <row r="45" spans="1:9" ht="9.9499999999999993" customHeight="1" x14ac:dyDescent="0.25">
      <c r="A45" s="456" t="s">
        <v>1114</v>
      </c>
      <c r="B45" s="457" t="s">
        <v>1115</v>
      </c>
      <c r="C45" s="455"/>
      <c r="D45" s="463">
        <v>25834917.809999999</v>
      </c>
      <c r="E45" s="463">
        <v>0</v>
      </c>
      <c r="F45" s="463">
        <v>0</v>
      </c>
      <c r="G45" s="463">
        <v>25834917.809999999</v>
      </c>
      <c r="H45" s="455"/>
    </row>
    <row r="46" spans="1:9" ht="9.9499999999999993" customHeight="1" x14ac:dyDescent="0.25">
      <c r="A46" s="458" t="s">
        <v>1116</v>
      </c>
      <c r="B46" s="459" t="s">
        <v>1117</v>
      </c>
      <c r="C46" s="455"/>
      <c r="D46" s="464">
        <v>25834917.809999999</v>
      </c>
      <c r="E46" s="464">
        <v>0</v>
      </c>
      <c r="F46" s="464">
        <v>0</v>
      </c>
      <c r="G46" s="464">
        <v>25834917.809999999</v>
      </c>
      <c r="H46" s="455"/>
    </row>
    <row r="47" spans="1:9" ht="9.9499999999999993" customHeight="1" x14ac:dyDescent="0.25">
      <c r="A47" s="460" t="s">
        <v>1118</v>
      </c>
      <c r="B47" s="461" t="s">
        <v>1119</v>
      </c>
      <c r="C47" s="461" t="s">
        <v>164</v>
      </c>
      <c r="D47" s="462">
        <v>2499984.1</v>
      </c>
      <c r="E47" s="462">
        <v>0</v>
      </c>
      <c r="F47" s="462">
        <v>0</v>
      </c>
      <c r="G47" s="462">
        <v>2499984.1</v>
      </c>
      <c r="H47" s="455"/>
    </row>
    <row r="48" spans="1:9" ht="9.9499999999999993" customHeight="1" x14ac:dyDescent="0.25">
      <c r="A48" s="460" t="s">
        <v>1120</v>
      </c>
      <c r="B48" s="461" t="s">
        <v>1121</v>
      </c>
      <c r="C48" s="461" t="s">
        <v>166</v>
      </c>
      <c r="D48" s="462">
        <v>1226239.22</v>
      </c>
      <c r="E48" s="462">
        <v>0</v>
      </c>
      <c r="F48" s="462">
        <v>0</v>
      </c>
      <c r="G48" s="462">
        <v>1226239.22</v>
      </c>
      <c r="H48" s="455"/>
    </row>
    <row r="49" spans="1:8" ht="9.9499999999999993" customHeight="1" x14ac:dyDescent="0.25">
      <c r="A49" s="460" t="s">
        <v>1122</v>
      </c>
      <c r="B49" s="461" t="s">
        <v>1123</v>
      </c>
      <c r="C49" s="461" t="s">
        <v>1124</v>
      </c>
      <c r="D49" s="462">
        <v>4710479.97</v>
      </c>
      <c r="E49" s="462">
        <v>0</v>
      </c>
      <c r="F49" s="462">
        <v>0</v>
      </c>
      <c r="G49" s="462">
        <v>4710479.97</v>
      </c>
      <c r="H49" s="455"/>
    </row>
    <row r="50" spans="1:8" ht="9.9499999999999993" customHeight="1" x14ac:dyDescent="0.25">
      <c r="A50" s="460" t="s">
        <v>1125</v>
      </c>
      <c r="B50" s="461" t="s">
        <v>1126</v>
      </c>
      <c r="C50" s="461" t="s">
        <v>170</v>
      </c>
      <c r="D50" s="462">
        <v>984003.58</v>
      </c>
      <c r="E50" s="462">
        <v>0</v>
      </c>
      <c r="F50" s="462">
        <v>0</v>
      </c>
      <c r="G50" s="462">
        <v>984003.58</v>
      </c>
      <c r="H50" s="455"/>
    </row>
    <row r="51" spans="1:8" ht="9.9499999999999993" customHeight="1" x14ac:dyDescent="0.25">
      <c r="A51" s="460" t="s">
        <v>1127</v>
      </c>
      <c r="B51" s="461" t="s">
        <v>1128</v>
      </c>
      <c r="C51" s="461" t="s">
        <v>172</v>
      </c>
      <c r="D51" s="462">
        <v>2506813.0299999998</v>
      </c>
      <c r="E51" s="462">
        <v>0</v>
      </c>
      <c r="F51" s="462">
        <v>0</v>
      </c>
      <c r="G51" s="462">
        <v>2506813.0299999998</v>
      </c>
      <c r="H51" s="455"/>
    </row>
    <row r="52" spans="1:8" ht="9.9499999999999993" customHeight="1" x14ac:dyDescent="0.25">
      <c r="A52" s="460" t="s">
        <v>1129</v>
      </c>
      <c r="B52" s="461" t="s">
        <v>1130</v>
      </c>
      <c r="C52" s="461" t="s">
        <v>174</v>
      </c>
      <c r="D52" s="462">
        <v>3825349.69</v>
      </c>
      <c r="E52" s="462">
        <v>0</v>
      </c>
      <c r="F52" s="462">
        <v>0</v>
      </c>
      <c r="G52" s="462">
        <v>3825349.69</v>
      </c>
      <c r="H52" s="455"/>
    </row>
    <row r="53" spans="1:8" ht="9.9499999999999993" customHeight="1" x14ac:dyDescent="0.25">
      <c r="A53" s="460" t="s">
        <v>1131</v>
      </c>
      <c r="B53" s="461" t="s">
        <v>1132</v>
      </c>
      <c r="C53" s="461" t="s">
        <v>178</v>
      </c>
      <c r="D53" s="462">
        <v>7456.74</v>
      </c>
      <c r="E53" s="462">
        <v>0</v>
      </c>
      <c r="F53" s="462">
        <v>0</v>
      </c>
      <c r="G53" s="462">
        <v>7456.74</v>
      </c>
      <c r="H53" s="455"/>
    </row>
    <row r="54" spans="1:8" ht="9.9499999999999993" customHeight="1" x14ac:dyDescent="0.25">
      <c r="A54" s="460" t="s">
        <v>1133</v>
      </c>
      <c r="B54" s="461" t="s">
        <v>1134</v>
      </c>
      <c r="C54" s="461" t="s">
        <v>180</v>
      </c>
      <c r="D54" s="462">
        <v>10074591.48</v>
      </c>
      <c r="E54" s="462">
        <v>0</v>
      </c>
      <c r="F54" s="462">
        <v>0</v>
      </c>
      <c r="G54" s="462">
        <v>10074591.48</v>
      </c>
      <c r="H54" s="455"/>
    </row>
    <row r="55" spans="1:8" ht="9.9499999999999993" customHeight="1" x14ac:dyDescent="0.25">
      <c r="A55" s="456" t="s">
        <v>1135</v>
      </c>
      <c r="B55" s="457" t="s">
        <v>1136</v>
      </c>
      <c r="C55" s="455"/>
      <c r="D55" s="463">
        <v>-7873057.0199999996</v>
      </c>
      <c r="E55" s="463">
        <v>0</v>
      </c>
      <c r="F55" s="463">
        <v>354669.31</v>
      </c>
      <c r="G55" s="463">
        <v>-8227726.3300000001</v>
      </c>
      <c r="H55" s="455"/>
    </row>
    <row r="56" spans="1:8" ht="9.9499999999999993" customHeight="1" x14ac:dyDescent="0.25">
      <c r="A56" s="458" t="s">
        <v>1137</v>
      </c>
      <c r="B56" s="459" t="s">
        <v>1138</v>
      </c>
      <c r="C56" s="455"/>
      <c r="D56" s="464">
        <v>-7873057.0199999996</v>
      </c>
      <c r="E56" s="464">
        <v>0</v>
      </c>
      <c r="F56" s="464">
        <v>354669.31</v>
      </c>
      <c r="G56" s="464">
        <v>-8227726.3300000001</v>
      </c>
      <c r="H56" s="455"/>
    </row>
    <row r="57" spans="1:8" ht="9.9499999999999993" customHeight="1" x14ac:dyDescent="0.25">
      <c r="A57" s="460" t="s">
        <v>1139</v>
      </c>
      <c r="B57" s="461" t="s">
        <v>1140</v>
      </c>
      <c r="C57" s="461" t="s">
        <v>1141</v>
      </c>
      <c r="D57" s="462">
        <v>-300010.53999999998</v>
      </c>
      <c r="E57" s="462">
        <v>0</v>
      </c>
      <c r="F57" s="462">
        <v>10599.62</v>
      </c>
      <c r="G57" s="462">
        <v>-310610.15999999997</v>
      </c>
      <c r="H57" s="455"/>
    </row>
    <row r="58" spans="1:8" ht="18.95" customHeight="1" x14ac:dyDescent="0.25">
      <c r="A58" s="460" t="s">
        <v>1142</v>
      </c>
      <c r="B58" s="461" t="s">
        <v>1143</v>
      </c>
      <c r="C58" s="461" t="s">
        <v>1144</v>
      </c>
      <c r="D58" s="462">
        <v>-419.14</v>
      </c>
      <c r="E58" s="462">
        <v>0</v>
      </c>
      <c r="F58" s="462">
        <v>62.14</v>
      </c>
      <c r="G58" s="462">
        <v>-481.28</v>
      </c>
      <c r="H58" s="455"/>
    </row>
    <row r="59" spans="1:8" ht="18.95" customHeight="1" x14ac:dyDescent="0.25">
      <c r="A59" s="460" t="s">
        <v>1145</v>
      </c>
      <c r="B59" s="461" t="s">
        <v>1146</v>
      </c>
      <c r="C59" s="461" t="s">
        <v>1147</v>
      </c>
      <c r="D59" s="462">
        <v>-586684.68000000005</v>
      </c>
      <c r="E59" s="462">
        <v>0</v>
      </c>
      <c r="F59" s="462">
        <v>22387.599999999999</v>
      </c>
      <c r="G59" s="462">
        <v>-609072.28</v>
      </c>
      <c r="H59" s="455"/>
    </row>
    <row r="60" spans="1:8" ht="18.95" customHeight="1" x14ac:dyDescent="0.25">
      <c r="A60" s="460" t="s">
        <v>1148</v>
      </c>
      <c r="B60" s="461" t="s">
        <v>1149</v>
      </c>
      <c r="C60" s="461" t="s">
        <v>1150</v>
      </c>
      <c r="D60" s="462">
        <v>-2480345.64</v>
      </c>
      <c r="E60" s="462">
        <v>0</v>
      </c>
      <c r="F60" s="462">
        <v>78444.42</v>
      </c>
      <c r="G60" s="462">
        <v>-2558790.06</v>
      </c>
      <c r="H60" s="455"/>
    </row>
    <row r="61" spans="1:8" ht="18.95" customHeight="1" x14ac:dyDescent="0.25">
      <c r="A61" s="460" t="s">
        <v>1151</v>
      </c>
      <c r="B61" s="461" t="s">
        <v>1152</v>
      </c>
      <c r="C61" s="461" t="s">
        <v>1153</v>
      </c>
      <c r="D61" s="462">
        <v>-161269.51999999999</v>
      </c>
      <c r="E61" s="462">
        <v>0</v>
      </c>
      <c r="F61" s="462">
        <v>8200.27</v>
      </c>
      <c r="G61" s="462">
        <v>-169469.79</v>
      </c>
      <c r="H61" s="455"/>
    </row>
    <row r="62" spans="1:8" ht="18.95" customHeight="1" x14ac:dyDescent="0.25">
      <c r="A62" s="460" t="s">
        <v>1154</v>
      </c>
      <c r="B62" s="461" t="s">
        <v>1155</v>
      </c>
      <c r="C62" s="461" t="s">
        <v>1156</v>
      </c>
      <c r="D62" s="462">
        <v>-1296215.79</v>
      </c>
      <c r="E62" s="462">
        <v>0</v>
      </c>
      <c r="F62" s="462">
        <v>41780.480000000003</v>
      </c>
      <c r="G62" s="462">
        <v>-1337996.27</v>
      </c>
      <c r="H62" s="455"/>
    </row>
    <row r="63" spans="1:8" ht="18.95" customHeight="1" x14ac:dyDescent="0.25">
      <c r="A63" s="460" t="s">
        <v>1157</v>
      </c>
      <c r="B63" s="461" t="s">
        <v>1158</v>
      </c>
      <c r="C63" s="461" t="s">
        <v>1159</v>
      </c>
      <c r="D63" s="462">
        <v>-1268147.57</v>
      </c>
      <c r="E63" s="462">
        <v>0</v>
      </c>
      <c r="F63" s="462">
        <v>129443.48</v>
      </c>
      <c r="G63" s="462">
        <v>-1397591.05</v>
      </c>
      <c r="H63" s="455"/>
    </row>
    <row r="64" spans="1:8" ht="18.95" customHeight="1" x14ac:dyDescent="0.25">
      <c r="A64" s="460" t="s">
        <v>1160</v>
      </c>
      <c r="B64" s="461" t="s">
        <v>1161</v>
      </c>
      <c r="C64" s="461" t="s">
        <v>1162</v>
      </c>
      <c r="D64" s="462">
        <v>-1779964.14</v>
      </c>
      <c r="E64" s="462">
        <v>0</v>
      </c>
      <c r="F64" s="462">
        <v>63751.3</v>
      </c>
      <c r="G64" s="462">
        <v>-1843715.44</v>
      </c>
      <c r="H64" s="455"/>
    </row>
    <row r="65" spans="1:8" ht="9.9499999999999993" customHeight="1" x14ac:dyDescent="0.25">
      <c r="A65" s="456" t="s">
        <v>1163</v>
      </c>
      <c r="B65" s="457" t="s">
        <v>1164</v>
      </c>
      <c r="C65" s="455"/>
      <c r="D65" s="463">
        <v>12626480.789999999</v>
      </c>
      <c r="E65" s="463">
        <v>0</v>
      </c>
      <c r="F65" s="463">
        <v>0</v>
      </c>
      <c r="G65" s="463">
        <v>12626480.789999999</v>
      </c>
      <c r="H65" s="455"/>
    </row>
    <row r="66" spans="1:8" ht="9.9499999999999993" customHeight="1" x14ac:dyDescent="0.25">
      <c r="A66" s="458" t="s">
        <v>1165</v>
      </c>
      <c r="B66" s="459" t="s">
        <v>1166</v>
      </c>
      <c r="C66" s="455"/>
      <c r="D66" s="464">
        <v>12626480.789999999</v>
      </c>
      <c r="E66" s="464">
        <v>0</v>
      </c>
      <c r="F66" s="464">
        <v>0</v>
      </c>
      <c r="G66" s="464">
        <v>12626480.789999999</v>
      </c>
      <c r="H66" s="455"/>
    </row>
    <row r="67" spans="1:8" ht="9.9499999999999993" customHeight="1" x14ac:dyDescent="0.25">
      <c r="A67" s="460" t="s">
        <v>1167</v>
      </c>
      <c r="B67" s="461" t="s">
        <v>1168</v>
      </c>
      <c r="C67" s="461" t="s">
        <v>164</v>
      </c>
      <c r="D67" s="462">
        <v>1998027.24</v>
      </c>
      <c r="E67" s="462">
        <v>0</v>
      </c>
      <c r="F67" s="462">
        <v>0</v>
      </c>
      <c r="G67" s="462">
        <v>1998027.24</v>
      </c>
      <c r="H67" s="455"/>
    </row>
    <row r="68" spans="1:8" ht="9.9499999999999993" customHeight="1" x14ac:dyDescent="0.25">
      <c r="A68" s="460" t="s">
        <v>1169</v>
      </c>
      <c r="B68" s="461" t="s">
        <v>1170</v>
      </c>
      <c r="C68" s="461" t="s">
        <v>166</v>
      </c>
      <c r="D68" s="462">
        <v>367701.24</v>
      </c>
      <c r="E68" s="462">
        <v>0</v>
      </c>
      <c r="F68" s="462">
        <v>0</v>
      </c>
      <c r="G68" s="462">
        <v>367701.24</v>
      </c>
      <c r="H68" s="455"/>
    </row>
    <row r="69" spans="1:8" ht="9.9499999999999993" customHeight="1" x14ac:dyDescent="0.25">
      <c r="A69" s="460" t="s">
        <v>1171</v>
      </c>
      <c r="B69" s="461" t="s">
        <v>1172</v>
      </c>
      <c r="C69" s="461" t="s">
        <v>1124</v>
      </c>
      <c r="D69" s="462">
        <v>1205476.68</v>
      </c>
      <c r="E69" s="462">
        <v>0</v>
      </c>
      <c r="F69" s="462">
        <v>0</v>
      </c>
      <c r="G69" s="462">
        <v>1205476.68</v>
      </c>
      <c r="H69" s="455"/>
    </row>
    <row r="70" spans="1:8" ht="9.9499999999999993" customHeight="1" x14ac:dyDescent="0.25">
      <c r="A70" s="460" t="s">
        <v>1173</v>
      </c>
      <c r="B70" s="461" t="s">
        <v>1174</v>
      </c>
      <c r="C70" s="461" t="s">
        <v>170</v>
      </c>
      <c r="D70" s="462">
        <v>76749.679999999993</v>
      </c>
      <c r="E70" s="462">
        <v>0</v>
      </c>
      <c r="F70" s="462">
        <v>0</v>
      </c>
      <c r="G70" s="462">
        <v>76749.679999999993</v>
      </c>
      <c r="H70" s="455"/>
    </row>
    <row r="71" spans="1:8" ht="9.9499999999999993" customHeight="1" x14ac:dyDescent="0.25">
      <c r="A71" s="460" t="s">
        <v>1175</v>
      </c>
      <c r="B71" s="461" t="s">
        <v>1176</v>
      </c>
      <c r="C71" s="461" t="s">
        <v>172</v>
      </c>
      <c r="D71" s="462">
        <v>1980273.12</v>
      </c>
      <c r="E71" s="462">
        <v>0</v>
      </c>
      <c r="F71" s="462">
        <v>0</v>
      </c>
      <c r="G71" s="462">
        <v>1980273.12</v>
      </c>
      <c r="H71" s="455"/>
    </row>
    <row r="72" spans="1:8" ht="9.9499999999999993" customHeight="1" x14ac:dyDescent="0.25">
      <c r="A72" s="460" t="s">
        <v>1177</v>
      </c>
      <c r="B72" s="461" t="s">
        <v>1178</v>
      </c>
      <c r="C72" s="461" t="s">
        <v>174</v>
      </c>
      <c r="D72" s="462">
        <v>4015258.75</v>
      </c>
      <c r="E72" s="462">
        <v>0</v>
      </c>
      <c r="F72" s="462">
        <v>0</v>
      </c>
      <c r="G72" s="462">
        <v>4015258.75</v>
      </c>
      <c r="H72" s="455"/>
    </row>
    <row r="73" spans="1:8" ht="9.9499999999999993" customHeight="1" x14ac:dyDescent="0.25">
      <c r="A73" s="460" t="s">
        <v>1179</v>
      </c>
      <c r="B73" s="461" t="s">
        <v>1180</v>
      </c>
      <c r="C73" s="461" t="s">
        <v>209</v>
      </c>
      <c r="D73" s="462">
        <v>84012.76</v>
      </c>
      <c r="E73" s="462">
        <v>0</v>
      </c>
      <c r="F73" s="462">
        <v>0</v>
      </c>
      <c r="G73" s="462">
        <v>84012.76</v>
      </c>
      <c r="H73" s="455"/>
    </row>
    <row r="74" spans="1:8" ht="9.9499999999999993" customHeight="1" x14ac:dyDescent="0.25">
      <c r="A74" s="460" t="s">
        <v>1181</v>
      </c>
      <c r="B74" s="461" t="s">
        <v>1182</v>
      </c>
      <c r="C74" s="461" t="s">
        <v>178</v>
      </c>
      <c r="D74" s="462">
        <v>68237.2</v>
      </c>
      <c r="E74" s="462">
        <v>0</v>
      </c>
      <c r="F74" s="462">
        <v>0</v>
      </c>
      <c r="G74" s="462">
        <v>68237.2</v>
      </c>
      <c r="H74" s="455"/>
    </row>
    <row r="75" spans="1:8" ht="9.9499999999999993" customHeight="1" x14ac:dyDescent="0.25">
      <c r="A75" s="460" t="s">
        <v>1183</v>
      </c>
      <c r="B75" s="461" t="s">
        <v>1184</v>
      </c>
      <c r="C75" s="461" t="s">
        <v>180</v>
      </c>
      <c r="D75" s="462">
        <v>2830744.12</v>
      </c>
      <c r="E75" s="462">
        <v>0</v>
      </c>
      <c r="F75" s="462">
        <v>0</v>
      </c>
      <c r="G75" s="462">
        <v>2830744.12</v>
      </c>
      <c r="H75" s="455"/>
    </row>
    <row r="76" spans="1:8" ht="9.9499999999999993" customHeight="1" x14ac:dyDescent="0.25">
      <c r="A76" s="456" t="s">
        <v>1185</v>
      </c>
      <c r="B76" s="457" t="s">
        <v>1186</v>
      </c>
      <c r="C76" s="455"/>
      <c r="D76" s="463">
        <v>-11773800.74</v>
      </c>
      <c r="E76" s="463">
        <v>0</v>
      </c>
      <c r="F76" s="463">
        <v>95992.03</v>
      </c>
      <c r="G76" s="463">
        <v>-11869792.77</v>
      </c>
      <c r="H76" s="455"/>
    </row>
    <row r="77" spans="1:8" ht="9.9499999999999993" customHeight="1" x14ac:dyDescent="0.25">
      <c r="A77" s="458" t="s">
        <v>1187</v>
      </c>
      <c r="B77" s="459" t="s">
        <v>1188</v>
      </c>
      <c r="C77" s="455"/>
      <c r="D77" s="464">
        <v>-11773800.74</v>
      </c>
      <c r="E77" s="464">
        <v>0</v>
      </c>
      <c r="F77" s="464">
        <v>95992.03</v>
      </c>
      <c r="G77" s="464">
        <v>-11869792.77</v>
      </c>
      <c r="H77" s="455"/>
    </row>
    <row r="78" spans="1:8" ht="9.9499999999999993" customHeight="1" x14ac:dyDescent="0.25">
      <c r="A78" s="460" t="s">
        <v>1189</v>
      </c>
      <c r="B78" s="461" t="s">
        <v>1190</v>
      </c>
      <c r="C78" s="461" t="s">
        <v>1141</v>
      </c>
      <c r="D78" s="462">
        <v>-279587.62</v>
      </c>
      <c r="E78" s="462">
        <v>0</v>
      </c>
      <c r="F78" s="462">
        <v>1938.87</v>
      </c>
      <c r="G78" s="462">
        <v>-281526.49</v>
      </c>
      <c r="H78" s="455"/>
    </row>
    <row r="79" spans="1:8" ht="18.95" customHeight="1" x14ac:dyDescent="0.25">
      <c r="A79" s="460" t="s">
        <v>1191</v>
      </c>
      <c r="B79" s="461" t="s">
        <v>1192</v>
      </c>
      <c r="C79" s="461" t="s">
        <v>1144</v>
      </c>
      <c r="D79" s="462">
        <v>-68000.56</v>
      </c>
      <c r="E79" s="462">
        <v>0</v>
      </c>
      <c r="F79" s="462">
        <v>39.54</v>
      </c>
      <c r="G79" s="462">
        <v>-68040.100000000006</v>
      </c>
      <c r="H79" s="455"/>
    </row>
    <row r="80" spans="1:8" ht="18.95" customHeight="1" x14ac:dyDescent="0.25">
      <c r="A80" s="460" t="s">
        <v>1193</v>
      </c>
      <c r="B80" s="461" t="s">
        <v>1194</v>
      </c>
      <c r="C80" s="461" t="s">
        <v>1147</v>
      </c>
      <c r="D80" s="462">
        <v>-1689840.08</v>
      </c>
      <c r="E80" s="462">
        <v>0</v>
      </c>
      <c r="F80" s="462">
        <v>7098.29</v>
      </c>
      <c r="G80" s="462">
        <v>-1696938.37</v>
      </c>
      <c r="H80" s="455"/>
    </row>
    <row r="81" spans="1:8" ht="18.95" customHeight="1" x14ac:dyDescent="0.25">
      <c r="A81" s="460" t="s">
        <v>1195</v>
      </c>
      <c r="B81" s="461" t="s">
        <v>1196</v>
      </c>
      <c r="C81" s="461" t="s">
        <v>1197</v>
      </c>
      <c r="D81" s="462">
        <v>-1174406.5900000001</v>
      </c>
      <c r="E81" s="462">
        <v>0</v>
      </c>
      <c r="F81" s="462">
        <v>4816.71</v>
      </c>
      <c r="G81" s="462">
        <v>-1179223.3</v>
      </c>
      <c r="H81" s="455"/>
    </row>
    <row r="82" spans="1:8" ht="18.95" customHeight="1" x14ac:dyDescent="0.25">
      <c r="A82" s="460" t="s">
        <v>1198</v>
      </c>
      <c r="B82" s="461" t="s">
        <v>1199</v>
      </c>
      <c r="C82" s="461" t="s">
        <v>1153</v>
      </c>
      <c r="D82" s="462">
        <v>-60574.73</v>
      </c>
      <c r="E82" s="462">
        <v>0</v>
      </c>
      <c r="F82" s="462">
        <v>346.76</v>
      </c>
      <c r="G82" s="462">
        <v>-60921.49</v>
      </c>
      <c r="H82" s="455"/>
    </row>
    <row r="83" spans="1:8" ht="9.9499999999999993" customHeight="1" x14ac:dyDescent="0.25">
      <c r="A83" s="460" t="s">
        <v>1200</v>
      </c>
      <c r="B83" s="461" t="s">
        <v>1201</v>
      </c>
      <c r="C83" s="461" t="s">
        <v>1202</v>
      </c>
      <c r="D83" s="462">
        <v>-1951500.18</v>
      </c>
      <c r="E83" s="462">
        <v>0</v>
      </c>
      <c r="F83" s="462">
        <v>3204.96</v>
      </c>
      <c r="G83" s="462">
        <v>-1954705.14</v>
      </c>
      <c r="H83" s="455"/>
    </row>
    <row r="84" spans="1:8" ht="18.95" customHeight="1" x14ac:dyDescent="0.25">
      <c r="A84" s="460" t="s">
        <v>1203</v>
      </c>
      <c r="B84" s="461" t="s">
        <v>1204</v>
      </c>
      <c r="C84" s="461" t="s">
        <v>1159</v>
      </c>
      <c r="D84" s="462">
        <v>-2642080.56</v>
      </c>
      <c r="E84" s="462">
        <v>0</v>
      </c>
      <c r="F84" s="462">
        <v>47180.01</v>
      </c>
      <c r="G84" s="462">
        <v>-2689260.57</v>
      </c>
      <c r="H84" s="455"/>
    </row>
    <row r="85" spans="1:8" ht="9.9499999999999993" customHeight="1" x14ac:dyDescent="0.25">
      <c r="A85" s="460" t="s">
        <v>1205</v>
      </c>
      <c r="B85" s="461" t="s">
        <v>1206</v>
      </c>
      <c r="C85" s="461" t="s">
        <v>1207</v>
      </c>
      <c r="D85" s="462">
        <v>-3823797.66</v>
      </c>
      <c r="E85" s="462">
        <v>0</v>
      </c>
      <c r="F85" s="462">
        <v>31366.89</v>
      </c>
      <c r="G85" s="462">
        <v>-3855164.55</v>
      </c>
      <c r="H85" s="455"/>
    </row>
    <row r="86" spans="1:8" ht="18.95" customHeight="1" x14ac:dyDescent="0.25">
      <c r="A86" s="460" t="s">
        <v>1208</v>
      </c>
      <c r="B86" s="461" t="s">
        <v>1209</v>
      </c>
      <c r="C86" s="461" t="s">
        <v>1210</v>
      </c>
      <c r="D86" s="462">
        <v>-84012.76</v>
      </c>
      <c r="E86" s="462">
        <v>0</v>
      </c>
      <c r="F86" s="462">
        <v>0</v>
      </c>
      <c r="G86" s="462">
        <v>-84012.76</v>
      </c>
      <c r="H86" s="455"/>
    </row>
    <row r="87" spans="1:8" ht="9.9499999999999993" customHeight="1" x14ac:dyDescent="0.25">
      <c r="A87" s="456" t="s">
        <v>1211</v>
      </c>
      <c r="B87" s="457" t="s">
        <v>1212</v>
      </c>
      <c r="C87" s="455"/>
      <c r="D87" s="463">
        <v>88012.43</v>
      </c>
      <c r="E87" s="463">
        <v>0</v>
      </c>
      <c r="F87" s="463">
        <v>4797.4399999999996</v>
      </c>
      <c r="G87" s="463">
        <v>83214.990000000005</v>
      </c>
      <c r="H87" s="455"/>
    </row>
    <row r="88" spans="1:8" ht="9.9499999999999993" customHeight="1" x14ac:dyDescent="0.25">
      <c r="A88" s="456" t="s">
        <v>1213</v>
      </c>
      <c r="B88" s="457" t="s">
        <v>1214</v>
      </c>
      <c r="C88" s="455"/>
      <c r="D88" s="463">
        <v>287926.21999999997</v>
      </c>
      <c r="E88" s="463">
        <v>0</v>
      </c>
      <c r="F88" s="463">
        <v>0</v>
      </c>
      <c r="G88" s="463">
        <v>287926.21999999997</v>
      </c>
      <c r="H88" s="455"/>
    </row>
    <row r="89" spans="1:8" ht="9.9499999999999993" customHeight="1" x14ac:dyDescent="0.25">
      <c r="A89" s="458" t="s">
        <v>1215</v>
      </c>
      <c r="B89" s="459" t="s">
        <v>1216</v>
      </c>
      <c r="C89" s="455"/>
      <c r="D89" s="464">
        <v>287926.21999999997</v>
      </c>
      <c r="E89" s="464">
        <v>0</v>
      </c>
      <c r="F89" s="464">
        <v>0</v>
      </c>
      <c r="G89" s="464">
        <v>287926.21999999997</v>
      </c>
      <c r="H89" s="455"/>
    </row>
    <row r="90" spans="1:8" ht="9.9499999999999993" customHeight="1" x14ac:dyDescent="0.25">
      <c r="A90" s="460" t="s">
        <v>1217</v>
      </c>
      <c r="B90" s="461" t="s">
        <v>1218</v>
      </c>
      <c r="C90" s="461" t="s">
        <v>1219</v>
      </c>
      <c r="D90" s="462">
        <v>287926.21999999997</v>
      </c>
      <c r="E90" s="462">
        <v>0</v>
      </c>
      <c r="F90" s="462">
        <v>0</v>
      </c>
      <c r="G90" s="462">
        <v>287926.21999999997</v>
      </c>
      <c r="H90" s="455"/>
    </row>
    <row r="91" spans="1:8" ht="9.9499999999999993" customHeight="1" x14ac:dyDescent="0.25">
      <c r="A91" s="456" t="s">
        <v>1220</v>
      </c>
      <c r="B91" s="457" t="s">
        <v>1221</v>
      </c>
      <c r="C91" s="455"/>
      <c r="D91" s="463">
        <v>-199913.79</v>
      </c>
      <c r="E91" s="463">
        <v>0</v>
      </c>
      <c r="F91" s="463">
        <v>4797.4399999999996</v>
      </c>
      <c r="G91" s="463">
        <v>-204711.23</v>
      </c>
      <c r="H91" s="455"/>
    </row>
    <row r="92" spans="1:8" ht="9.9499999999999993" customHeight="1" x14ac:dyDescent="0.25">
      <c r="A92" s="458" t="s">
        <v>1222</v>
      </c>
      <c r="B92" s="459" t="s">
        <v>1223</v>
      </c>
      <c r="C92" s="455"/>
      <c r="D92" s="464">
        <v>-199913.79</v>
      </c>
      <c r="E92" s="464">
        <v>0</v>
      </c>
      <c r="F92" s="464">
        <v>4797.4399999999996</v>
      </c>
      <c r="G92" s="464">
        <v>-204711.23</v>
      </c>
      <c r="H92" s="455"/>
    </row>
    <row r="93" spans="1:8" ht="9.9499999999999993" customHeight="1" x14ac:dyDescent="0.25">
      <c r="A93" s="460" t="s">
        <v>1224</v>
      </c>
      <c r="B93" s="461" t="s">
        <v>1225</v>
      </c>
      <c r="C93" s="461" t="s">
        <v>1226</v>
      </c>
      <c r="D93" s="462">
        <v>-199913.79</v>
      </c>
      <c r="E93" s="462">
        <v>0</v>
      </c>
      <c r="F93" s="462">
        <v>4797.4399999999996</v>
      </c>
      <c r="G93" s="462">
        <v>-204711.23</v>
      </c>
      <c r="H93" s="455"/>
    </row>
    <row r="94" spans="1:8" ht="9.9499999999999993" customHeight="1" x14ac:dyDescent="0.25">
      <c r="A94" s="456" t="s">
        <v>1227</v>
      </c>
      <c r="B94" s="457" t="s">
        <v>1228</v>
      </c>
      <c r="C94" s="455"/>
      <c r="D94" s="463">
        <v>34854.82</v>
      </c>
      <c r="E94" s="463">
        <v>0</v>
      </c>
      <c r="F94" s="463">
        <v>5812.57</v>
      </c>
      <c r="G94" s="463">
        <v>29042.25</v>
      </c>
      <c r="H94" s="455"/>
    </row>
    <row r="95" spans="1:8" ht="9.9499999999999993" customHeight="1" x14ac:dyDescent="0.25">
      <c r="A95" s="456" t="s">
        <v>1229</v>
      </c>
      <c r="B95" s="457" t="s">
        <v>1230</v>
      </c>
      <c r="C95" s="455"/>
      <c r="D95" s="463">
        <v>479108.58</v>
      </c>
      <c r="E95" s="463">
        <v>0</v>
      </c>
      <c r="F95" s="463">
        <v>0</v>
      </c>
      <c r="G95" s="463">
        <v>479108.58</v>
      </c>
      <c r="H95" s="455"/>
    </row>
    <row r="96" spans="1:8" ht="9.9499999999999993" customHeight="1" x14ac:dyDescent="0.25">
      <c r="A96" s="458" t="s">
        <v>1231</v>
      </c>
      <c r="B96" s="459" t="s">
        <v>1232</v>
      </c>
      <c r="C96" s="455"/>
      <c r="D96" s="464">
        <v>479108.58</v>
      </c>
      <c r="E96" s="464">
        <v>0</v>
      </c>
      <c r="F96" s="464">
        <v>0</v>
      </c>
      <c r="G96" s="464">
        <v>479108.58</v>
      </c>
      <c r="H96" s="455"/>
    </row>
    <row r="97" spans="1:10" ht="9.9499999999999993" customHeight="1" x14ac:dyDescent="0.25">
      <c r="A97" s="460" t="s">
        <v>1233</v>
      </c>
      <c r="B97" s="461" t="s">
        <v>1234</v>
      </c>
      <c r="C97" s="461" t="s">
        <v>1219</v>
      </c>
      <c r="D97" s="462">
        <v>479108.58</v>
      </c>
      <c r="E97" s="462">
        <v>0</v>
      </c>
      <c r="F97" s="462">
        <v>0</v>
      </c>
      <c r="G97" s="462">
        <v>479108.58</v>
      </c>
      <c r="H97" s="455"/>
    </row>
    <row r="98" spans="1:10" ht="9.9499999999999993" customHeight="1" x14ac:dyDescent="0.25">
      <c r="A98" s="456" t="s">
        <v>1235</v>
      </c>
      <c r="B98" s="457" t="s">
        <v>1236</v>
      </c>
      <c r="C98" s="455"/>
      <c r="D98" s="463">
        <v>-444253.76</v>
      </c>
      <c r="E98" s="463">
        <v>0</v>
      </c>
      <c r="F98" s="463">
        <v>5812.57</v>
      </c>
      <c r="G98" s="463">
        <v>-450066.33</v>
      </c>
      <c r="H98" s="455"/>
    </row>
    <row r="99" spans="1:10" ht="18.95" customHeight="1" x14ac:dyDescent="0.25">
      <c r="A99" s="458" t="s">
        <v>1237</v>
      </c>
      <c r="B99" s="459" t="s">
        <v>1238</v>
      </c>
      <c r="C99" s="455"/>
      <c r="D99" s="464">
        <v>-444253.76</v>
      </c>
      <c r="E99" s="464">
        <v>0</v>
      </c>
      <c r="F99" s="464">
        <v>5812.57</v>
      </c>
      <c r="G99" s="464">
        <v>-450066.33</v>
      </c>
      <c r="H99" s="455"/>
    </row>
    <row r="100" spans="1:10" ht="9.9499999999999993" customHeight="1" x14ac:dyDescent="0.25">
      <c r="A100" s="460" t="s">
        <v>1239</v>
      </c>
      <c r="B100" s="461" t="s">
        <v>1240</v>
      </c>
      <c r="C100" s="461" t="s">
        <v>1226</v>
      </c>
      <c r="D100" s="462">
        <v>-444253.76</v>
      </c>
      <c r="E100" s="462">
        <v>0</v>
      </c>
      <c r="F100" s="462">
        <v>5812.57</v>
      </c>
      <c r="G100" s="462">
        <v>-450066.33</v>
      </c>
      <c r="H100" s="455"/>
    </row>
    <row r="101" spans="1:10" ht="9.9499999999999993" customHeight="1" x14ac:dyDescent="0.25">
      <c r="A101" s="456" t="s">
        <v>1241</v>
      </c>
      <c r="B101" s="457" t="s">
        <v>1242</v>
      </c>
      <c r="C101" s="455"/>
      <c r="D101" s="463">
        <v>30615641.309999999</v>
      </c>
      <c r="E101" s="463">
        <v>16272746.220000001</v>
      </c>
      <c r="F101" s="463">
        <v>12983071.75</v>
      </c>
      <c r="G101" s="463">
        <v>27325966.84</v>
      </c>
      <c r="H101" s="455"/>
      <c r="I101" s="267">
        <f>D101-G101</f>
        <v>3289674.4699999988</v>
      </c>
      <c r="J101" s="264">
        <f>+I101+I102</f>
        <v>2811758.9899999984</v>
      </c>
    </row>
    <row r="102" spans="1:10" ht="9.9499999999999993" customHeight="1" x14ac:dyDescent="0.25">
      <c r="A102" s="456" t="s">
        <v>1243</v>
      </c>
      <c r="B102" s="457" t="s">
        <v>690</v>
      </c>
      <c r="C102" s="455"/>
      <c r="D102" s="463">
        <v>8762245.1999999993</v>
      </c>
      <c r="E102" s="463">
        <v>8386202.9400000004</v>
      </c>
      <c r="F102" s="463">
        <v>8864118.4199999999</v>
      </c>
      <c r="G102" s="463">
        <v>9240160.6799999997</v>
      </c>
      <c r="H102" s="455"/>
      <c r="I102" s="267">
        <f>D102-G102</f>
        <v>-477915.48000000045</v>
      </c>
      <c r="J102" s="263"/>
    </row>
    <row r="103" spans="1:10" ht="9.9499999999999993" customHeight="1" x14ac:dyDescent="0.25">
      <c r="A103" s="456" t="s">
        <v>1244</v>
      </c>
      <c r="B103" s="457" t="s">
        <v>1245</v>
      </c>
      <c r="C103" s="455"/>
      <c r="D103" s="463">
        <v>977359.51</v>
      </c>
      <c r="E103" s="463">
        <v>2846352.27</v>
      </c>
      <c r="F103" s="463">
        <v>3138351.41</v>
      </c>
      <c r="G103" s="463">
        <v>1269358.6499999999</v>
      </c>
      <c r="H103" s="455"/>
    </row>
    <row r="104" spans="1:10" ht="9.9499999999999993" customHeight="1" x14ac:dyDescent="0.25">
      <c r="A104" s="456" t="s">
        <v>1246</v>
      </c>
      <c r="B104" s="457" t="s">
        <v>1247</v>
      </c>
      <c r="C104" s="455"/>
      <c r="D104" s="463">
        <v>1762516.27</v>
      </c>
      <c r="E104" s="463">
        <v>2846352.27</v>
      </c>
      <c r="F104" s="463">
        <v>2895852</v>
      </c>
      <c r="G104" s="463">
        <v>1812016</v>
      </c>
      <c r="H104" s="455"/>
    </row>
    <row r="105" spans="1:10" ht="9.9499999999999993" customHeight="1" x14ac:dyDescent="0.25">
      <c r="A105" s="458" t="s">
        <v>1248</v>
      </c>
      <c r="B105" s="459" t="s">
        <v>1249</v>
      </c>
      <c r="C105" s="455"/>
      <c r="D105" s="464">
        <v>1762516.27</v>
      </c>
      <c r="E105" s="464">
        <v>2846352.27</v>
      </c>
      <c r="F105" s="464">
        <v>2895852</v>
      </c>
      <c r="G105" s="464">
        <v>1812016</v>
      </c>
      <c r="H105" s="455"/>
    </row>
    <row r="106" spans="1:10" ht="9.9499999999999993" customHeight="1" x14ac:dyDescent="0.25">
      <c r="A106" s="460" t="s">
        <v>1250</v>
      </c>
      <c r="B106" s="461" t="s">
        <v>1251</v>
      </c>
      <c r="C106" s="461" t="s">
        <v>1252</v>
      </c>
      <c r="D106" s="462">
        <v>544942.24</v>
      </c>
      <c r="E106" s="462">
        <v>2817866</v>
      </c>
      <c r="F106" s="462">
        <v>2865496.43</v>
      </c>
      <c r="G106" s="462">
        <v>592572.67000000004</v>
      </c>
      <c r="H106" s="455"/>
    </row>
    <row r="107" spans="1:10" ht="18.95" customHeight="1" x14ac:dyDescent="0.25">
      <c r="A107" s="460" t="s">
        <v>1253</v>
      </c>
      <c r="B107" s="461" t="s">
        <v>1254</v>
      </c>
      <c r="C107" s="461" t="s">
        <v>1255</v>
      </c>
      <c r="D107" s="462">
        <v>499</v>
      </c>
      <c r="E107" s="462">
        <v>0</v>
      </c>
      <c r="F107" s="462">
        <v>0</v>
      </c>
      <c r="G107" s="462">
        <v>499</v>
      </c>
      <c r="H107" s="455"/>
    </row>
    <row r="108" spans="1:10" ht="9.9499999999999993" customHeight="1" x14ac:dyDescent="0.25">
      <c r="A108" s="460" t="s">
        <v>1256</v>
      </c>
      <c r="B108" s="461" t="s">
        <v>1257</v>
      </c>
      <c r="C108" s="461" t="s">
        <v>259</v>
      </c>
      <c r="D108" s="462">
        <v>1174399.6000000001</v>
      </c>
      <c r="E108" s="462">
        <v>0</v>
      </c>
      <c r="F108" s="462">
        <v>0</v>
      </c>
      <c r="G108" s="462">
        <v>1174399.6000000001</v>
      </c>
      <c r="H108" s="455"/>
    </row>
    <row r="109" spans="1:10" ht="9.9499999999999993" customHeight="1" x14ac:dyDescent="0.25">
      <c r="A109" s="460" t="s">
        <v>1258</v>
      </c>
      <c r="B109" s="461" t="s">
        <v>1259</v>
      </c>
      <c r="C109" s="461" t="s">
        <v>993</v>
      </c>
      <c r="D109" s="462">
        <v>9079.2000000000007</v>
      </c>
      <c r="E109" s="462">
        <v>0</v>
      </c>
      <c r="F109" s="462">
        <v>0</v>
      </c>
      <c r="G109" s="462">
        <v>9079.2000000000007</v>
      </c>
      <c r="H109" s="455"/>
    </row>
    <row r="110" spans="1:10" ht="9.9499999999999993" customHeight="1" x14ac:dyDescent="0.25">
      <c r="A110" s="460" t="s">
        <v>1260</v>
      </c>
      <c r="B110" s="461" t="s">
        <v>1261</v>
      </c>
      <c r="C110" s="461" t="s">
        <v>1262</v>
      </c>
      <c r="D110" s="462">
        <v>19176.3</v>
      </c>
      <c r="E110" s="462">
        <v>21557</v>
      </c>
      <c r="F110" s="462">
        <v>23426.3</v>
      </c>
      <c r="G110" s="462">
        <v>21045.599999999999</v>
      </c>
      <c r="H110" s="455"/>
    </row>
    <row r="111" spans="1:10" ht="9.9499999999999993" customHeight="1" x14ac:dyDescent="0.25">
      <c r="A111" s="460" t="s">
        <v>1944</v>
      </c>
      <c r="B111" s="461" t="s">
        <v>1945</v>
      </c>
      <c r="C111" s="461" t="s">
        <v>1946</v>
      </c>
      <c r="D111" s="462">
        <v>0</v>
      </c>
      <c r="E111" s="462">
        <v>6929.27</v>
      </c>
      <c r="F111" s="462">
        <v>6929.27</v>
      </c>
      <c r="G111" s="462">
        <v>0</v>
      </c>
      <c r="H111" s="455"/>
    </row>
    <row r="112" spans="1:10" ht="9.9499999999999993" customHeight="1" x14ac:dyDescent="0.25">
      <c r="A112" s="460" t="s">
        <v>1263</v>
      </c>
      <c r="B112" s="461" t="s">
        <v>1264</v>
      </c>
      <c r="C112" s="461" t="s">
        <v>1265</v>
      </c>
      <c r="D112" s="462">
        <v>14419.93</v>
      </c>
      <c r="E112" s="462">
        <v>0</v>
      </c>
      <c r="F112" s="462">
        <v>0</v>
      </c>
      <c r="G112" s="462">
        <v>14419.93</v>
      </c>
      <c r="H112" s="455"/>
    </row>
    <row r="113" spans="1:8" ht="9.9499999999999993" customHeight="1" x14ac:dyDescent="0.25">
      <c r="A113" s="456" t="s">
        <v>1266</v>
      </c>
      <c r="B113" s="457" t="s">
        <v>1267</v>
      </c>
      <c r="C113" s="455"/>
      <c r="D113" s="463">
        <v>-785156.76</v>
      </c>
      <c r="E113" s="463">
        <v>0</v>
      </c>
      <c r="F113" s="463">
        <v>242499.41</v>
      </c>
      <c r="G113" s="463">
        <v>-542657.35</v>
      </c>
      <c r="H113" s="455"/>
    </row>
    <row r="114" spans="1:8" ht="9.9499999999999993" customHeight="1" x14ac:dyDescent="0.25">
      <c r="A114" s="458" t="s">
        <v>1268</v>
      </c>
      <c r="B114" s="459" t="s">
        <v>1269</v>
      </c>
      <c r="C114" s="455"/>
      <c r="D114" s="464">
        <v>-785156.76</v>
      </c>
      <c r="E114" s="464">
        <v>0</v>
      </c>
      <c r="F114" s="464">
        <v>242499.41</v>
      </c>
      <c r="G114" s="464">
        <v>-542657.35</v>
      </c>
      <c r="H114" s="455"/>
    </row>
    <row r="115" spans="1:8" ht="9.9499999999999993" customHeight="1" x14ac:dyDescent="0.25">
      <c r="A115" s="460" t="s">
        <v>1270</v>
      </c>
      <c r="B115" s="461" t="s">
        <v>1271</v>
      </c>
      <c r="C115" s="461" t="s">
        <v>1272</v>
      </c>
      <c r="D115" s="462">
        <v>169.99</v>
      </c>
      <c r="E115" s="462">
        <v>0</v>
      </c>
      <c r="F115" s="462">
        <v>0</v>
      </c>
      <c r="G115" s="462">
        <v>169.99</v>
      </c>
      <c r="H115" s="455"/>
    </row>
    <row r="116" spans="1:8" ht="9.9499999999999993" customHeight="1" x14ac:dyDescent="0.25">
      <c r="A116" s="460" t="s">
        <v>1273</v>
      </c>
      <c r="B116" s="461" t="s">
        <v>1274</v>
      </c>
      <c r="C116" s="461" t="s">
        <v>1275</v>
      </c>
      <c r="D116" s="462">
        <v>-785910.18</v>
      </c>
      <c r="E116" s="462">
        <v>0</v>
      </c>
      <c r="F116" s="462">
        <v>242424</v>
      </c>
      <c r="G116" s="462">
        <v>-543486.18000000005</v>
      </c>
      <c r="H116" s="455"/>
    </row>
    <row r="117" spans="1:8" ht="9.9499999999999993" customHeight="1" x14ac:dyDescent="0.25">
      <c r="A117" s="460" t="s">
        <v>1276</v>
      </c>
      <c r="B117" s="461" t="s">
        <v>1277</v>
      </c>
      <c r="C117" s="461" t="s">
        <v>1278</v>
      </c>
      <c r="D117" s="462">
        <v>583.42999999999995</v>
      </c>
      <c r="E117" s="462">
        <v>0</v>
      </c>
      <c r="F117" s="462">
        <v>75.41</v>
      </c>
      <c r="G117" s="462">
        <v>658.84</v>
      </c>
      <c r="H117" s="455"/>
    </row>
    <row r="118" spans="1:8" ht="9.9499999999999993" customHeight="1" x14ac:dyDescent="0.25">
      <c r="A118" s="456" t="s">
        <v>1279</v>
      </c>
      <c r="B118" s="457" t="s">
        <v>1280</v>
      </c>
      <c r="C118" s="455"/>
      <c r="D118" s="463">
        <v>1717353.14</v>
      </c>
      <c r="E118" s="463">
        <v>4863887.59</v>
      </c>
      <c r="F118" s="463">
        <v>4712193.62</v>
      </c>
      <c r="G118" s="463">
        <v>1565659.17</v>
      </c>
      <c r="H118" s="455"/>
    </row>
    <row r="119" spans="1:8" ht="9.9499999999999993" customHeight="1" x14ac:dyDescent="0.25">
      <c r="A119" s="456" t="s">
        <v>1281</v>
      </c>
      <c r="B119" s="457" t="s">
        <v>1282</v>
      </c>
      <c r="C119" s="455"/>
      <c r="D119" s="463">
        <v>1716976.47</v>
      </c>
      <c r="E119" s="463">
        <v>4863887.59</v>
      </c>
      <c r="F119" s="463">
        <v>4712193.62</v>
      </c>
      <c r="G119" s="463">
        <v>1565282.5</v>
      </c>
      <c r="H119" s="455"/>
    </row>
    <row r="120" spans="1:8" ht="9.9499999999999993" customHeight="1" x14ac:dyDescent="0.25">
      <c r="A120" s="458" t="s">
        <v>1283</v>
      </c>
      <c r="B120" s="459" t="s">
        <v>1284</v>
      </c>
      <c r="C120" s="455"/>
      <c r="D120" s="464">
        <v>1716976.47</v>
      </c>
      <c r="E120" s="464">
        <v>4863887.59</v>
      </c>
      <c r="F120" s="464">
        <v>4712193.62</v>
      </c>
      <c r="G120" s="464">
        <v>1565282.5</v>
      </c>
      <c r="H120" s="455"/>
    </row>
    <row r="121" spans="1:8" ht="9.9499999999999993" customHeight="1" x14ac:dyDescent="0.25">
      <c r="A121" s="460" t="s">
        <v>1285</v>
      </c>
      <c r="B121" s="461" t="s">
        <v>1286</v>
      </c>
      <c r="C121" s="461" t="s">
        <v>270</v>
      </c>
      <c r="D121" s="462">
        <v>1144.7</v>
      </c>
      <c r="E121" s="462">
        <v>2499510.5499999998</v>
      </c>
      <c r="F121" s="462">
        <v>2498417.9900000002</v>
      </c>
      <c r="G121" s="462">
        <v>52.14</v>
      </c>
      <c r="H121" s="455"/>
    </row>
    <row r="122" spans="1:8" ht="9.9499999999999993" customHeight="1" x14ac:dyDescent="0.25">
      <c r="A122" s="460" t="s">
        <v>1287</v>
      </c>
      <c r="B122" s="461" t="s">
        <v>1288</v>
      </c>
      <c r="C122" s="461" t="s">
        <v>272</v>
      </c>
      <c r="D122" s="462">
        <v>4740.37</v>
      </c>
      <c r="E122" s="462">
        <v>9741.27</v>
      </c>
      <c r="F122" s="462">
        <v>13199.3</v>
      </c>
      <c r="G122" s="462">
        <v>8198.4</v>
      </c>
      <c r="H122" s="455"/>
    </row>
    <row r="123" spans="1:8" ht="9.9499999999999993" customHeight="1" x14ac:dyDescent="0.25">
      <c r="A123" s="460" t="s">
        <v>1289</v>
      </c>
      <c r="B123" s="461" t="s">
        <v>1290</v>
      </c>
      <c r="C123" s="461" t="s">
        <v>274</v>
      </c>
      <c r="D123" s="462">
        <v>-20535.8</v>
      </c>
      <c r="E123" s="462">
        <v>0</v>
      </c>
      <c r="F123" s="462">
        <v>0</v>
      </c>
      <c r="G123" s="462">
        <v>-20535.8</v>
      </c>
      <c r="H123" s="455"/>
    </row>
    <row r="124" spans="1:8" ht="9.9499999999999993" customHeight="1" x14ac:dyDescent="0.25">
      <c r="A124" s="460" t="s">
        <v>1291</v>
      </c>
      <c r="B124" s="461" t="s">
        <v>1292</v>
      </c>
      <c r="C124" s="461" t="s">
        <v>276</v>
      </c>
      <c r="D124" s="462">
        <v>808009.98</v>
      </c>
      <c r="E124" s="462">
        <v>948139.68</v>
      </c>
      <c r="F124" s="462">
        <v>802871.01</v>
      </c>
      <c r="G124" s="462">
        <v>662741.31000000006</v>
      </c>
      <c r="H124" s="455"/>
    </row>
    <row r="125" spans="1:8" ht="9.9499999999999993" customHeight="1" x14ac:dyDescent="0.25">
      <c r="A125" s="460" t="s">
        <v>1293</v>
      </c>
      <c r="B125" s="461" t="s">
        <v>1294</v>
      </c>
      <c r="C125" s="461" t="s">
        <v>278</v>
      </c>
      <c r="D125" s="462">
        <v>176020.84</v>
      </c>
      <c r="E125" s="462">
        <v>249849.05</v>
      </c>
      <c r="F125" s="462">
        <v>203231.7</v>
      </c>
      <c r="G125" s="462">
        <v>129403.49</v>
      </c>
      <c r="H125" s="455"/>
    </row>
    <row r="126" spans="1:8" ht="9.9499999999999993" customHeight="1" x14ac:dyDescent="0.25">
      <c r="A126" s="460" t="s">
        <v>1295</v>
      </c>
      <c r="B126" s="461" t="s">
        <v>1296</v>
      </c>
      <c r="C126" s="461" t="s">
        <v>280</v>
      </c>
      <c r="D126" s="462">
        <v>151727.35999999999</v>
      </c>
      <c r="E126" s="462">
        <v>198190.75</v>
      </c>
      <c r="F126" s="462">
        <v>198938.6</v>
      </c>
      <c r="G126" s="462">
        <v>152475.21</v>
      </c>
      <c r="H126" s="455"/>
    </row>
    <row r="127" spans="1:8" ht="9.9499999999999993" customHeight="1" x14ac:dyDescent="0.25">
      <c r="A127" s="460" t="s">
        <v>1297</v>
      </c>
      <c r="B127" s="461" t="s">
        <v>1298</v>
      </c>
      <c r="C127" s="461" t="s">
        <v>282</v>
      </c>
      <c r="D127" s="462">
        <v>22584.38</v>
      </c>
      <c r="E127" s="462">
        <v>26346.01</v>
      </c>
      <c r="F127" s="462">
        <v>23404.59</v>
      </c>
      <c r="G127" s="462">
        <v>19642.96</v>
      </c>
      <c r="H127" s="455"/>
    </row>
    <row r="128" spans="1:8" ht="9.9499999999999993" customHeight="1" x14ac:dyDescent="0.25">
      <c r="A128" s="460" t="s">
        <v>1299</v>
      </c>
      <c r="B128" s="461" t="s">
        <v>1300</v>
      </c>
      <c r="C128" s="461" t="s">
        <v>284</v>
      </c>
      <c r="D128" s="462">
        <v>70.61</v>
      </c>
      <c r="E128" s="462">
        <v>0</v>
      </c>
      <c r="F128" s="462">
        <v>84</v>
      </c>
      <c r="G128" s="462">
        <v>154.61000000000001</v>
      </c>
      <c r="H128" s="455"/>
    </row>
    <row r="129" spans="1:8" ht="9.9499999999999993" customHeight="1" x14ac:dyDescent="0.25">
      <c r="A129" s="460" t="s">
        <v>1301</v>
      </c>
      <c r="B129" s="461" t="s">
        <v>1302</v>
      </c>
      <c r="C129" s="461" t="s">
        <v>927</v>
      </c>
      <c r="D129" s="462">
        <v>-882</v>
      </c>
      <c r="E129" s="462">
        <v>0</v>
      </c>
      <c r="F129" s="462">
        <v>0</v>
      </c>
      <c r="G129" s="462">
        <v>-882</v>
      </c>
      <c r="H129" s="455"/>
    </row>
    <row r="130" spans="1:8" ht="9.9499999999999993" customHeight="1" x14ac:dyDescent="0.25">
      <c r="A130" s="460" t="s">
        <v>1303</v>
      </c>
      <c r="B130" s="461" t="s">
        <v>1304</v>
      </c>
      <c r="C130" s="461" t="s">
        <v>1305</v>
      </c>
      <c r="D130" s="462">
        <v>560243.52</v>
      </c>
      <c r="E130" s="462">
        <v>932110.28</v>
      </c>
      <c r="F130" s="462">
        <v>972046.43</v>
      </c>
      <c r="G130" s="462">
        <v>600179.67000000004</v>
      </c>
      <c r="H130" s="455"/>
    </row>
    <row r="131" spans="1:8" ht="9.9499999999999993" customHeight="1" x14ac:dyDescent="0.25">
      <c r="A131" s="460" t="s">
        <v>1306</v>
      </c>
      <c r="B131" s="461" t="s">
        <v>1307</v>
      </c>
      <c r="C131" s="461" t="s">
        <v>993</v>
      </c>
      <c r="D131" s="462">
        <v>13852.51</v>
      </c>
      <c r="E131" s="462">
        <v>0</v>
      </c>
      <c r="F131" s="462">
        <v>0</v>
      </c>
      <c r="G131" s="462">
        <v>13852.51</v>
      </c>
      <c r="H131" s="455"/>
    </row>
    <row r="132" spans="1:8" ht="18.95" customHeight="1" x14ac:dyDescent="0.25">
      <c r="A132" s="456" t="s">
        <v>1308</v>
      </c>
      <c r="B132" s="457" t="s">
        <v>1309</v>
      </c>
      <c r="C132" s="455"/>
      <c r="D132" s="463">
        <v>376.67</v>
      </c>
      <c r="E132" s="463">
        <v>0</v>
      </c>
      <c r="F132" s="463">
        <v>0</v>
      </c>
      <c r="G132" s="463">
        <v>376.67</v>
      </c>
      <c r="H132" s="455"/>
    </row>
    <row r="133" spans="1:8" ht="18.95" customHeight="1" x14ac:dyDescent="0.25">
      <c r="A133" s="458" t="s">
        <v>1310</v>
      </c>
      <c r="B133" s="459" t="s">
        <v>1311</v>
      </c>
      <c r="C133" s="455"/>
      <c r="D133" s="464">
        <v>376.67</v>
      </c>
      <c r="E133" s="464">
        <v>0</v>
      </c>
      <c r="F133" s="464">
        <v>0</v>
      </c>
      <c r="G133" s="464">
        <v>376.67</v>
      </c>
      <c r="H133" s="455"/>
    </row>
    <row r="134" spans="1:8" ht="18.95" customHeight="1" x14ac:dyDescent="0.25">
      <c r="A134" s="460" t="s">
        <v>1312</v>
      </c>
      <c r="B134" s="461" t="s">
        <v>1313</v>
      </c>
      <c r="C134" s="461" t="s">
        <v>288</v>
      </c>
      <c r="D134" s="462">
        <v>376.67</v>
      </c>
      <c r="E134" s="462">
        <v>0</v>
      </c>
      <c r="F134" s="462">
        <v>0</v>
      </c>
      <c r="G134" s="462">
        <v>376.67</v>
      </c>
      <c r="H134" s="455"/>
    </row>
    <row r="135" spans="1:8" ht="9.9499999999999993" customHeight="1" x14ac:dyDescent="0.25">
      <c r="A135" s="456" t="s">
        <v>1314</v>
      </c>
      <c r="B135" s="457" t="s">
        <v>1315</v>
      </c>
      <c r="C135" s="455"/>
      <c r="D135" s="463">
        <v>156113.74</v>
      </c>
      <c r="E135" s="463">
        <v>202735.63</v>
      </c>
      <c r="F135" s="463">
        <v>232160.65</v>
      </c>
      <c r="G135" s="463">
        <v>185538.76</v>
      </c>
      <c r="H135" s="455"/>
    </row>
    <row r="136" spans="1:8" ht="9.9499999999999993" customHeight="1" x14ac:dyDescent="0.25">
      <c r="A136" s="456" t="s">
        <v>1316</v>
      </c>
      <c r="B136" s="457" t="s">
        <v>1317</v>
      </c>
      <c r="C136" s="455"/>
      <c r="D136" s="463">
        <v>156113.74</v>
      </c>
      <c r="E136" s="463">
        <v>202735.63</v>
      </c>
      <c r="F136" s="463">
        <v>232160.65</v>
      </c>
      <c r="G136" s="463">
        <v>185538.76</v>
      </c>
      <c r="H136" s="455"/>
    </row>
    <row r="137" spans="1:8" ht="9.9499999999999993" customHeight="1" x14ac:dyDescent="0.25">
      <c r="A137" s="458" t="s">
        <v>1318</v>
      </c>
      <c r="B137" s="459" t="s">
        <v>1319</v>
      </c>
      <c r="C137" s="455"/>
      <c r="D137" s="464">
        <v>156113.74</v>
      </c>
      <c r="E137" s="464">
        <v>202735.63</v>
      </c>
      <c r="F137" s="464">
        <v>232160.65</v>
      </c>
      <c r="G137" s="464">
        <v>185538.76</v>
      </c>
      <c r="H137" s="455"/>
    </row>
    <row r="138" spans="1:8" ht="9.9499999999999993" customHeight="1" x14ac:dyDescent="0.25">
      <c r="A138" s="460" t="s">
        <v>1320</v>
      </c>
      <c r="B138" s="461" t="s">
        <v>1321</v>
      </c>
      <c r="C138" s="461" t="s">
        <v>295</v>
      </c>
      <c r="D138" s="462">
        <v>6442.33</v>
      </c>
      <c r="E138" s="462">
        <v>9969.06</v>
      </c>
      <c r="F138" s="462">
        <v>15411.25</v>
      </c>
      <c r="G138" s="462">
        <v>11884.52</v>
      </c>
      <c r="H138" s="455"/>
    </row>
    <row r="139" spans="1:8" ht="9.9499999999999993" customHeight="1" x14ac:dyDescent="0.25">
      <c r="A139" s="460" t="s">
        <v>1322</v>
      </c>
      <c r="B139" s="461" t="s">
        <v>1323</v>
      </c>
      <c r="C139" s="461" t="s">
        <v>297</v>
      </c>
      <c r="D139" s="462">
        <v>26880.98</v>
      </c>
      <c r="E139" s="462">
        <v>40771.11</v>
      </c>
      <c r="F139" s="462">
        <v>55999.31</v>
      </c>
      <c r="G139" s="462">
        <v>42109.18</v>
      </c>
      <c r="H139" s="455"/>
    </row>
    <row r="140" spans="1:8" ht="9.9499999999999993" customHeight="1" x14ac:dyDescent="0.25">
      <c r="A140" s="460" t="s">
        <v>1324</v>
      </c>
      <c r="B140" s="461" t="s">
        <v>1325</v>
      </c>
      <c r="C140" s="461" t="s">
        <v>299</v>
      </c>
      <c r="D140" s="462">
        <v>26867.74</v>
      </c>
      <c r="E140" s="462">
        <v>27020.3</v>
      </c>
      <c r="F140" s="462">
        <v>37816.269999999997</v>
      </c>
      <c r="G140" s="462">
        <v>37663.71</v>
      </c>
      <c r="H140" s="455"/>
    </row>
    <row r="141" spans="1:8" ht="9.9499999999999993" customHeight="1" x14ac:dyDescent="0.25">
      <c r="A141" s="460" t="s">
        <v>1326</v>
      </c>
      <c r="B141" s="461" t="s">
        <v>1327</v>
      </c>
      <c r="C141" s="461" t="s">
        <v>301</v>
      </c>
      <c r="D141" s="462">
        <v>84243.99</v>
      </c>
      <c r="E141" s="462">
        <v>113296.46</v>
      </c>
      <c r="F141" s="462">
        <v>113210.68</v>
      </c>
      <c r="G141" s="462">
        <v>84158.21</v>
      </c>
      <c r="H141" s="455"/>
    </row>
    <row r="142" spans="1:8" ht="18.95" customHeight="1" x14ac:dyDescent="0.25">
      <c r="A142" s="460" t="s">
        <v>1331</v>
      </c>
      <c r="B142" s="461" t="s">
        <v>1332</v>
      </c>
      <c r="C142" s="461" t="s">
        <v>1333</v>
      </c>
      <c r="D142" s="462">
        <v>11678.7</v>
      </c>
      <c r="E142" s="462">
        <v>11678.7</v>
      </c>
      <c r="F142" s="462">
        <v>9723.14</v>
      </c>
      <c r="G142" s="462">
        <v>9723.14</v>
      </c>
      <c r="H142" s="455"/>
    </row>
    <row r="143" spans="1:8" ht="9.9499999999999993" customHeight="1" x14ac:dyDescent="0.25">
      <c r="A143" s="456" t="s">
        <v>1337</v>
      </c>
      <c r="B143" s="457" t="s">
        <v>1338</v>
      </c>
      <c r="C143" s="455"/>
      <c r="D143" s="463">
        <v>5911418.8099999996</v>
      </c>
      <c r="E143" s="463">
        <v>473227.45</v>
      </c>
      <c r="F143" s="463">
        <v>781412.74</v>
      </c>
      <c r="G143" s="463">
        <v>6219604.0999999996</v>
      </c>
      <c r="H143" s="455"/>
    </row>
    <row r="144" spans="1:8" ht="9.9499999999999993" customHeight="1" x14ac:dyDescent="0.25">
      <c r="A144" s="456" t="s">
        <v>1339</v>
      </c>
      <c r="B144" s="457" t="s">
        <v>1340</v>
      </c>
      <c r="C144" s="455"/>
      <c r="D144" s="463">
        <v>5911418.8099999996</v>
      </c>
      <c r="E144" s="463">
        <v>473227.45</v>
      </c>
      <c r="F144" s="463">
        <v>781412.74</v>
      </c>
      <c r="G144" s="463">
        <v>6219604.0999999996</v>
      </c>
      <c r="H144" s="455"/>
    </row>
    <row r="145" spans="1:8" ht="9.9499999999999993" customHeight="1" x14ac:dyDescent="0.25">
      <c r="A145" s="458" t="s">
        <v>1341</v>
      </c>
      <c r="B145" s="459" t="s">
        <v>1342</v>
      </c>
      <c r="C145" s="455"/>
      <c r="D145" s="464">
        <v>5911418.8099999996</v>
      </c>
      <c r="E145" s="464">
        <v>473227.45</v>
      </c>
      <c r="F145" s="464">
        <v>781412.74</v>
      </c>
      <c r="G145" s="464">
        <v>6219604.0999999996</v>
      </c>
      <c r="H145" s="455"/>
    </row>
    <row r="146" spans="1:8" ht="9.9499999999999993" customHeight="1" x14ac:dyDescent="0.25">
      <c r="A146" s="460" t="s">
        <v>1343</v>
      </c>
      <c r="B146" s="461" t="s">
        <v>1344</v>
      </c>
      <c r="C146" s="461" t="s">
        <v>310</v>
      </c>
      <c r="D146" s="462">
        <v>2920000.3</v>
      </c>
      <c r="E146" s="462">
        <v>321779.02</v>
      </c>
      <c r="F146" s="462">
        <v>291346.53000000003</v>
      </c>
      <c r="G146" s="462">
        <v>2889567.81</v>
      </c>
      <c r="H146" s="455"/>
    </row>
    <row r="147" spans="1:8" ht="9.9499999999999993" customHeight="1" x14ac:dyDescent="0.25">
      <c r="A147" s="460" t="s">
        <v>1345</v>
      </c>
      <c r="B147" s="461" t="s">
        <v>1346</v>
      </c>
      <c r="C147" s="461" t="s">
        <v>1347</v>
      </c>
      <c r="D147" s="462">
        <v>233596.09</v>
      </c>
      <c r="E147" s="462">
        <v>25393.48</v>
      </c>
      <c r="F147" s="462">
        <v>22958.84</v>
      </c>
      <c r="G147" s="462">
        <v>231161.45</v>
      </c>
      <c r="H147" s="455"/>
    </row>
    <row r="148" spans="1:8" ht="9.9499999999999993" customHeight="1" x14ac:dyDescent="0.25">
      <c r="A148" s="460" t="s">
        <v>1348</v>
      </c>
      <c r="B148" s="461" t="s">
        <v>1349</v>
      </c>
      <c r="C148" s="461" t="s">
        <v>1350</v>
      </c>
      <c r="D148" s="462">
        <v>29200.080000000002</v>
      </c>
      <c r="E148" s="462">
        <v>3174.22</v>
      </c>
      <c r="F148" s="462">
        <v>2875.5</v>
      </c>
      <c r="G148" s="462">
        <v>28901.360000000001</v>
      </c>
      <c r="H148" s="455"/>
    </row>
    <row r="149" spans="1:8" ht="9.9499999999999993" customHeight="1" x14ac:dyDescent="0.25">
      <c r="A149" s="460" t="s">
        <v>1351</v>
      </c>
      <c r="B149" s="461" t="s">
        <v>1352</v>
      </c>
      <c r="C149" s="461" t="s">
        <v>1353</v>
      </c>
      <c r="D149" s="462">
        <v>773484.62</v>
      </c>
      <c r="E149" s="462">
        <v>84084.36</v>
      </c>
      <c r="F149" s="462">
        <v>76023.28</v>
      </c>
      <c r="G149" s="462">
        <v>765423.54</v>
      </c>
      <c r="H149" s="455"/>
    </row>
    <row r="150" spans="1:8" ht="9.9499999999999993" customHeight="1" x14ac:dyDescent="0.25">
      <c r="A150" s="460" t="s">
        <v>1356</v>
      </c>
      <c r="B150" s="461" t="s">
        <v>1357</v>
      </c>
      <c r="C150" s="461" t="s">
        <v>314</v>
      </c>
      <c r="D150" s="462">
        <v>1442998.67</v>
      </c>
      <c r="E150" s="462">
        <v>28648.5</v>
      </c>
      <c r="F150" s="462">
        <v>286473.92</v>
      </c>
      <c r="G150" s="462">
        <v>1700824.09</v>
      </c>
      <c r="H150" s="455"/>
    </row>
    <row r="151" spans="1:8" ht="9.9499999999999993" customHeight="1" x14ac:dyDescent="0.25">
      <c r="A151" s="460" t="s">
        <v>1358</v>
      </c>
      <c r="B151" s="461" t="s">
        <v>1359</v>
      </c>
      <c r="C151" s="461" t="s">
        <v>1360</v>
      </c>
      <c r="D151" s="462">
        <v>115051.25</v>
      </c>
      <c r="E151" s="462">
        <v>2345.1</v>
      </c>
      <c r="F151" s="462">
        <v>22933.31</v>
      </c>
      <c r="G151" s="462">
        <v>135639.46</v>
      </c>
      <c r="H151" s="455"/>
    </row>
    <row r="152" spans="1:8" ht="9.9499999999999993" customHeight="1" x14ac:dyDescent="0.25">
      <c r="A152" s="460" t="s">
        <v>1361</v>
      </c>
      <c r="B152" s="461" t="s">
        <v>1362</v>
      </c>
      <c r="C152" s="461" t="s">
        <v>1363</v>
      </c>
      <c r="D152" s="462">
        <v>14445.07</v>
      </c>
      <c r="E152" s="462">
        <v>283.75</v>
      </c>
      <c r="F152" s="462">
        <v>2866.72</v>
      </c>
      <c r="G152" s="462">
        <v>17028.04</v>
      </c>
      <c r="H152" s="455"/>
    </row>
    <row r="153" spans="1:8" ht="9.9499999999999993" customHeight="1" x14ac:dyDescent="0.25">
      <c r="A153" s="460" t="s">
        <v>1364</v>
      </c>
      <c r="B153" s="461" t="s">
        <v>1365</v>
      </c>
      <c r="C153" s="461" t="s">
        <v>1366</v>
      </c>
      <c r="D153" s="462">
        <v>382642.73</v>
      </c>
      <c r="E153" s="462">
        <v>7519.02</v>
      </c>
      <c r="F153" s="462">
        <v>75934.64</v>
      </c>
      <c r="G153" s="462">
        <v>451058.35</v>
      </c>
      <c r="H153" s="455"/>
    </row>
    <row r="154" spans="1:8" ht="9.9499999999999993" customHeight="1" x14ac:dyDescent="0.25">
      <c r="A154" s="456" t="s">
        <v>1369</v>
      </c>
      <c r="B154" s="457" t="s">
        <v>1370</v>
      </c>
      <c r="C154" s="455"/>
      <c r="D154" s="463">
        <v>21853396.109999999</v>
      </c>
      <c r="E154" s="463">
        <v>7886543.2800000003</v>
      </c>
      <c r="F154" s="463">
        <v>4118953.33</v>
      </c>
      <c r="G154" s="463">
        <v>18085806.16</v>
      </c>
      <c r="H154" s="455"/>
    </row>
    <row r="155" spans="1:8" ht="9.9499999999999993" customHeight="1" x14ac:dyDescent="0.25">
      <c r="A155" s="456" t="s">
        <v>1371</v>
      </c>
      <c r="B155" s="457" t="s">
        <v>1372</v>
      </c>
      <c r="C155" s="455"/>
      <c r="D155" s="463">
        <v>20777456.640000001</v>
      </c>
      <c r="E155" s="463">
        <v>7886543.2800000003</v>
      </c>
      <c r="F155" s="463">
        <v>4118953.33</v>
      </c>
      <c r="G155" s="463">
        <v>17009866.690000001</v>
      </c>
      <c r="H155" s="455"/>
    </row>
    <row r="156" spans="1:8" ht="9.9499999999999993" customHeight="1" x14ac:dyDescent="0.25">
      <c r="A156" s="456" t="s">
        <v>1373</v>
      </c>
      <c r="B156" s="457" t="s">
        <v>1374</v>
      </c>
      <c r="C156" s="455"/>
      <c r="D156" s="463">
        <v>20777456.640000001</v>
      </c>
      <c r="E156" s="463">
        <v>7886543.2800000003</v>
      </c>
      <c r="F156" s="463">
        <v>4118953.33</v>
      </c>
      <c r="G156" s="463">
        <v>17009866.690000001</v>
      </c>
      <c r="H156" s="455"/>
    </row>
    <row r="157" spans="1:8" ht="9.9499999999999993" customHeight="1" x14ac:dyDescent="0.25">
      <c r="A157" s="458" t="s">
        <v>1375</v>
      </c>
      <c r="B157" s="459" t="s">
        <v>1376</v>
      </c>
      <c r="C157" s="455"/>
      <c r="D157" s="464">
        <v>20777456.640000001</v>
      </c>
      <c r="E157" s="464">
        <v>7886543.2800000003</v>
      </c>
      <c r="F157" s="464">
        <v>4118953.33</v>
      </c>
      <c r="G157" s="464">
        <v>17009866.690000001</v>
      </c>
      <c r="H157" s="455"/>
    </row>
    <row r="158" spans="1:8" ht="18.95" customHeight="1" x14ac:dyDescent="0.25">
      <c r="A158" s="460" t="s">
        <v>1377</v>
      </c>
      <c r="B158" s="461" t="s">
        <v>1378</v>
      </c>
      <c r="C158" s="461" t="s">
        <v>1379</v>
      </c>
      <c r="D158" s="462">
        <v>-5107618.2699999996</v>
      </c>
      <c r="E158" s="462">
        <v>7425271.9299999997</v>
      </c>
      <c r="F158" s="462">
        <v>4118953.33</v>
      </c>
      <c r="G158" s="462">
        <v>-8413936.8699999992</v>
      </c>
      <c r="H158" s="455"/>
    </row>
    <row r="159" spans="1:8" ht="9.9499999999999993" customHeight="1" x14ac:dyDescent="0.25">
      <c r="A159" s="460" t="s">
        <v>1380</v>
      </c>
      <c r="B159" s="461" t="s">
        <v>1381</v>
      </c>
      <c r="C159" s="461" t="s">
        <v>1382</v>
      </c>
      <c r="D159" s="462">
        <v>4136292.64</v>
      </c>
      <c r="E159" s="462">
        <v>0</v>
      </c>
      <c r="F159" s="462">
        <v>0</v>
      </c>
      <c r="G159" s="462">
        <v>4136292.64</v>
      </c>
      <c r="H159" s="455"/>
    </row>
    <row r="160" spans="1:8" ht="9.9499999999999993" customHeight="1" x14ac:dyDescent="0.25">
      <c r="A160" s="460" t="s">
        <v>1383</v>
      </c>
      <c r="B160" s="461" t="s">
        <v>1384</v>
      </c>
      <c r="C160" s="461" t="s">
        <v>1385</v>
      </c>
      <c r="D160" s="462">
        <v>3807313.65</v>
      </c>
      <c r="E160" s="462">
        <v>0</v>
      </c>
      <c r="F160" s="462">
        <v>0</v>
      </c>
      <c r="G160" s="462">
        <v>3807313.65</v>
      </c>
      <c r="H160" s="455"/>
    </row>
    <row r="161" spans="1:8" ht="18.95" customHeight="1" x14ac:dyDescent="0.25">
      <c r="A161" s="460" t="s">
        <v>1386</v>
      </c>
      <c r="B161" s="461" t="s">
        <v>1387</v>
      </c>
      <c r="C161" s="461" t="s">
        <v>1388</v>
      </c>
      <c r="D161" s="462">
        <v>17941468.620000001</v>
      </c>
      <c r="E161" s="462">
        <v>461271.35</v>
      </c>
      <c r="F161" s="462">
        <v>0</v>
      </c>
      <c r="G161" s="462">
        <v>17480197.27</v>
      </c>
      <c r="H161" s="455"/>
    </row>
    <row r="162" spans="1:8" ht="9.9499999999999993" customHeight="1" x14ac:dyDescent="0.25">
      <c r="A162" s="456" t="s">
        <v>1389</v>
      </c>
      <c r="B162" s="457" t="s">
        <v>1390</v>
      </c>
      <c r="C162" s="455"/>
      <c r="D162" s="463">
        <v>1075939.47</v>
      </c>
      <c r="E162" s="463">
        <v>0</v>
      </c>
      <c r="F162" s="463">
        <v>0</v>
      </c>
      <c r="G162" s="463">
        <v>1075939.47</v>
      </c>
      <c r="H162" s="455"/>
    </row>
    <row r="163" spans="1:8" ht="9.9499999999999993" customHeight="1" x14ac:dyDescent="0.25">
      <c r="A163" s="456" t="s">
        <v>1391</v>
      </c>
      <c r="B163" s="457" t="s">
        <v>1392</v>
      </c>
      <c r="C163" s="455"/>
      <c r="D163" s="463">
        <v>80000</v>
      </c>
      <c r="E163" s="463">
        <v>0</v>
      </c>
      <c r="F163" s="463">
        <v>0</v>
      </c>
      <c r="G163" s="463">
        <v>80000</v>
      </c>
      <c r="H163" s="455"/>
    </row>
    <row r="164" spans="1:8" ht="9.9499999999999993" customHeight="1" x14ac:dyDescent="0.25">
      <c r="A164" s="458" t="s">
        <v>1393</v>
      </c>
      <c r="B164" s="459" t="s">
        <v>1394</v>
      </c>
      <c r="C164" s="455"/>
      <c r="D164" s="464">
        <v>80000</v>
      </c>
      <c r="E164" s="464">
        <v>0</v>
      </c>
      <c r="F164" s="464">
        <v>0</v>
      </c>
      <c r="G164" s="464">
        <v>80000</v>
      </c>
      <c r="H164" s="455"/>
    </row>
    <row r="165" spans="1:8" ht="9.9499999999999993" customHeight="1" x14ac:dyDescent="0.25">
      <c r="A165" s="460" t="s">
        <v>1395</v>
      </c>
      <c r="B165" s="461" t="s">
        <v>1396</v>
      </c>
      <c r="C165" s="461" t="s">
        <v>334</v>
      </c>
      <c r="D165" s="462">
        <v>80000</v>
      </c>
      <c r="E165" s="462">
        <v>0</v>
      </c>
      <c r="F165" s="462">
        <v>0</v>
      </c>
      <c r="G165" s="462">
        <v>80000</v>
      </c>
      <c r="H165" s="455"/>
    </row>
    <row r="166" spans="1:8" ht="9.9499999999999993" customHeight="1" x14ac:dyDescent="0.25">
      <c r="A166" s="456" t="s">
        <v>1397</v>
      </c>
      <c r="B166" s="457" t="s">
        <v>1398</v>
      </c>
      <c r="C166" s="455"/>
      <c r="D166" s="463">
        <v>995939.47</v>
      </c>
      <c r="E166" s="463">
        <v>0</v>
      </c>
      <c r="F166" s="463">
        <v>0</v>
      </c>
      <c r="G166" s="463">
        <v>995939.47</v>
      </c>
      <c r="H166" s="455"/>
    </row>
    <row r="167" spans="1:8" ht="9.9499999999999993" customHeight="1" x14ac:dyDescent="0.25">
      <c r="A167" s="458" t="s">
        <v>1399</v>
      </c>
      <c r="B167" s="459" t="s">
        <v>1400</v>
      </c>
      <c r="C167" s="455"/>
      <c r="D167" s="464">
        <v>995939.47</v>
      </c>
      <c r="E167" s="464">
        <v>0</v>
      </c>
      <c r="F167" s="464">
        <v>0</v>
      </c>
      <c r="G167" s="464">
        <v>995939.47</v>
      </c>
      <c r="H167" s="455"/>
    </row>
    <row r="168" spans="1:8" ht="9.9499999999999993" customHeight="1" x14ac:dyDescent="0.25">
      <c r="A168" s="460" t="s">
        <v>1401</v>
      </c>
      <c r="B168" s="461" t="s">
        <v>1402</v>
      </c>
      <c r="C168" s="461" t="s">
        <v>338</v>
      </c>
      <c r="D168" s="462">
        <v>995939.47</v>
      </c>
      <c r="E168" s="462">
        <v>0</v>
      </c>
      <c r="F168" s="462">
        <v>0</v>
      </c>
      <c r="G168" s="462">
        <v>995939.47</v>
      </c>
      <c r="H168" s="455"/>
    </row>
    <row r="169" spans="1:8" ht="9.9499999999999993" customHeight="1" x14ac:dyDescent="0.25">
      <c r="A169" s="456" t="s">
        <v>1403</v>
      </c>
      <c r="B169" s="457" t="s">
        <v>1404</v>
      </c>
      <c r="C169" s="455"/>
      <c r="D169" s="463">
        <v>50325873.460000001</v>
      </c>
      <c r="E169" s="463">
        <v>0</v>
      </c>
      <c r="F169" s="463">
        <v>7888822.3300000001</v>
      </c>
      <c r="G169" s="463">
        <v>58214695.789999999</v>
      </c>
      <c r="H169" s="455"/>
    </row>
    <row r="170" spans="1:8" ht="9.9499999999999993" customHeight="1" x14ac:dyDescent="0.25">
      <c r="A170" s="456" t="s">
        <v>1405</v>
      </c>
      <c r="B170" s="457" t="s">
        <v>693</v>
      </c>
      <c r="C170" s="455"/>
      <c r="D170" s="463">
        <v>50325873.460000001</v>
      </c>
      <c r="E170" s="463">
        <v>0</v>
      </c>
      <c r="F170" s="463">
        <v>7888822.3300000001</v>
      </c>
      <c r="G170" s="463">
        <v>58214695.789999999</v>
      </c>
      <c r="H170" s="455"/>
    </row>
    <row r="171" spans="1:8" ht="9.9499999999999993" customHeight="1" x14ac:dyDescent="0.25">
      <c r="A171" s="456" t="s">
        <v>1406</v>
      </c>
      <c r="B171" s="457" t="s">
        <v>1407</v>
      </c>
      <c r="C171" s="455"/>
      <c r="D171" s="463">
        <v>49702201.009999998</v>
      </c>
      <c r="E171" s="463">
        <v>0</v>
      </c>
      <c r="F171" s="463">
        <v>7888822.3300000001</v>
      </c>
      <c r="G171" s="463">
        <v>57591023.340000004</v>
      </c>
      <c r="H171" s="455"/>
    </row>
    <row r="172" spans="1:8" ht="9.9499999999999993" customHeight="1" x14ac:dyDescent="0.25">
      <c r="A172" s="456" t="s">
        <v>1408</v>
      </c>
      <c r="B172" s="457" t="s">
        <v>1409</v>
      </c>
      <c r="C172" s="455"/>
      <c r="D172" s="463">
        <v>49698850.460000001</v>
      </c>
      <c r="E172" s="463">
        <v>0</v>
      </c>
      <c r="F172" s="463">
        <v>7886543.2800000003</v>
      </c>
      <c r="G172" s="463">
        <v>57585393.740000002</v>
      </c>
      <c r="H172" s="455"/>
    </row>
    <row r="173" spans="1:8" ht="9.9499999999999993" customHeight="1" x14ac:dyDescent="0.25">
      <c r="A173" s="458" t="s">
        <v>1410</v>
      </c>
      <c r="B173" s="459" t="s">
        <v>1411</v>
      </c>
      <c r="C173" s="455"/>
      <c r="D173" s="464">
        <v>49698850.460000001</v>
      </c>
      <c r="E173" s="464">
        <v>0</v>
      </c>
      <c r="F173" s="464">
        <v>7886543.2800000003</v>
      </c>
      <c r="G173" s="464">
        <v>57585393.740000002</v>
      </c>
      <c r="H173" s="455"/>
    </row>
    <row r="174" spans="1:8" ht="9.9499999999999993" customHeight="1" x14ac:dyDescent="0.25">
      <c r="A174" s="460" t="s">
        <v>1412</v>
      </c>
      <c r="B174" s="461" t="s">
        <v>1413</v>
      </c>
      <c r="C174" s="461" t="s">
        <v>349</v>
      </c>
      <c r="D174" s="462">
        <v>48633753.210000001</v>
      </c>
      <c r="E174" s="462">
        <v>0</v>
      </c>
      <c r="F174" s="462">
        <v>7425271.9299999997</v>
      </c>
      <c r="G174" s="462">
        <v>56059025.140000001</v>
      </c>
      <c r="H174" s="455"/>
    </row>
    <row r="175" spans="1:8" ht="18.95" customHeight="1" x14ac:dyDescent="0.25">
      <c r="A175" s="460" t="s">
        <v>1414</v>
      </c>
      <c r="B175" s="461" t="s">
        <v>1415</v>
      </c>
      <c r="C175" s="461" t="s">
        <v>1416</v>
      </c>
      <c r="D175" s="462">
        <v>1065097.25</v>
      </c>
      <c r="E175" s="462">
        <v>0</v>
      </c>
      <c r="F175" s="462">
        <v>461271.35</v>
      </c>
      <c r="G175" s="462">
        <v>1526368.6</v>
      </c>
      <c r="H175" s="455"/>
    </row>
    <row r="176" spans="1:8" ht="9.9499999999999993" customHeight="1" x14ac:dyDescent="0.25">
      <c r="A176" s="456" t="s">
        <v>1417</v>
      </c>
      <c r="B176" s="457" t="s">
        <v>1418</v>
      </c>
      <c r="C176" s="455"/>
      <c r="D176" s="463">
        <v>3350.55</v>
      </c>
      <c r="E176" s="463">
        <v>0</v>
      </c>
      <c r="F176" s="463">
        <v>2279.0500000000002</v>
      </c>
      <c r="G176" s="463">
        <v>5629.6</v>
      </c>
      <c r="H176" s="455"/>
    </row>
    <row r="177" spans="1:9" ht="9.9499999999999993" customHeight="1" x14ac:dyDescent="0.25">
      <c r="A177" s="458" t="s">
        <v>1419</v>
      </c>
      <c r="B177" s="459" t="s">
        <v>1420</v>
      </c>
      <c r="C177" s="455"/>
      <c r="D177" s="464">
        <v>3350.55</v>
      </c>
      <c r="E177" s="464">
        <v>0</v>
      </c>
      <c r="F177" s="464">
        <v>2279.0500000000002</v>
      </c>
      <c r="G177" s="464">
        <v>5629.6</v>
      </c>
      <c r="H177" s="455"/>
    </row>
    <row r="178" spans="1:9" ht="9.9499999999999993" customHeight="1" x14ac:dyDescent="0.25">
      <c r="A178" s="460" t="s">
        <v>1421</v>
      </c>
      <c r="B178" s="461" t="s">
        <v>1422</v>
      </c>
      <c r="C178" s="461" t="s">
        <v>1423</v>
      </c>
      <c r="D178" s="462">
        <v>-27.84</v>
      </c>
      <c r="E178" s="462">
        <v>0</v>
      </c>
      <c r="F178" s="462">
        <v>0</v>
      </c>
      <c r="G178" s="462">
        <v>-27.84</v>
      </c>
      <c r="H178" s="455"/>
    </row>
    <row r="179" spans="1:9" ht="9.9499999999999993" customHeight="1" x14ac:dyDescent="0.25">
      <c r="A179" s="460" t="s">
        <v>1424</v>
      </c>
      <c r="B179" s="461" t="s">
        <v>1425</v>
      </c>
      <c r="C179" s="461" t="s">
        <v>1426</v>
      </c>
      <c r="D179" s="462">
        <v>3378.39</v>
      </c>
      <c r="E179" s="462">
        <v>0</v>
      </c>
      <c r="F179" s="462">
        <v>2279.0500000000002</v>
      </c>
      <c r="G179" s="462">
        <v>5657.44</v>
      </c>
      <c r="H179" s="455"/>
    </row>
    <row r="180" spans="1:9" ht="9.9499999999999993" customHeight="1" x14ac:dyDescent="0.25">
      <c r="A180" s="456" t="s">
        <v>1427</v>
      </c>
      <c r="B180" s="457" t="s">
        <v>1428</v>
      </c>
      <c r="C180" s="455"/>
      <c r="D180" s="463">
        <v>622155.43999999994</v>
      </c>
      <c r="E180" s="463">
        <v>0</v>
      </c>
      <c r="F180" s="463">
        <v>0</v>
      </c>
      <c r="G180" s="463">
        <v>622155.43999999994</v>
      </c>
      <c r="H180" s="455"/>
    </row>
    <row r="181" spans="1:9" ht="9.9499999999999993" customHeight="1" x14ac:dyDescent="0.25">
      <c r="A181" s="456" t="s">
        <v>1429</v>
      </c>
      <c r="B181" s="457" t="s">
        <v>1430</v>
      </c>
      <c r="C181" s="455"/>
      <c r="D181" s="463">
        <v>622155.43999999994</v>
      </c>
      <c r="E181" s="463">
        <v>0</v>
      </c>
      <c r="F181" s="463">
        <v>0</v>
      </c>
      <c r="G181" s="463">
        <v>622155.43999999994</v>
      </c>
      <c r="H181" s="455"/>
    </row>
    <row r="182" spans="1:9" ht="9.9499999999999993" customHeight="1" x14ac:dyDescent="0.25">
      <c r="A182" s="458" t="s">
        <v>1431</v>
      </c>
      <c r="B182" s="459" t="s">
        <v>1432</v>
      </c>
      <c r="C182" s="455"/>
      <c r="D182" s="464">
        <v>622155.43999999994</v>
      </c>
      <c r="E182" s="464">
        <v>0</v>
      </c>
      <c r="F182" s="464">
        <v>0</v>
      </c>
      <c r="G182" s="464">
        <v>622155.43999999994</v>
      </c>
      <c r="H182" s="455"/>
    </row>
    <row r="183" spans="1:9" ht="9.9499999999999993" customHeight="1" x14ac:dyDescent="0.25">
      <c r="A183" s="460" t="s">
        <v>1433</v>
      </c>
      <c r="B183" s="461" t="s">
        <v>1434</v>
      </c>
      <c r="C183" s="461" t="s">
        <v>357</v>
      </c>
      <c r="D183" s="462">
        <v>622155.43999999994</v>
      </c>
      <c r="E183" s="462">
        <v>0</v>
      </c>
      <c r="F183" s="462">
        <v>0</v>
      </c>
      <c r="G183" s="462">
        <v>622155.43999999994</v>
      </c>
      <c r="H183" s="455"/>
    </row>
    <row r="184" spans="1:9" ht="9.9499999999999993" customHeight="1" x14ac:dyDescent="0.25">
      <c r="A184" s="456" t="s">
        <v>1435</v>
      </c>
      <c r="B184" s="457" t="s">
        <v>1436</v>
      </c>
      <c r="C184" s="455"/>
      <c r="D184" s="463">
        <v>1517.01</v>
      </c>
      <c r="E184" s="463">
        <v>0</v>
      </c>
      <c r="F184" s="463">
        <v>0</v>
      </c>
      <c r="G184" s="463">
        <v>1517.01</v>
      </c>
      <c r="H184" s="455"/>
    </row>
    <row r="185" spans="1:9" ht="9.9499999999999993" customHeight="1" x14ac:dyDescent="0.25">
      <c r="A185" s="456" t="s">
        <v>1437</v>
      </c>
      <c r="B185" s="457" t="s">
        <v>1438</v>
      </c>
      <c r="C185" s="455"/>
      <c r="D185" s="463">
        <v>1517.01</v>
      </c>
      <c r="E185" s="463">
        <v>0</v>
      </c>
      <c r="F185" s="463">
        <v>0</v>
      </c>
      <c r="G185" s="463">
        <v>1517.01</v>
      </c>
      <c r="H185" s="455"/>
    </row>
    <row r="186" spans="1:9" ht="9.9499999999999993" customHeight="1" x14ac:dyDescent="0.25">
      <c r="A186" s="458" t="s">
        <v>1439</v>
      </c>
      <c r="B186" s="459" t="s">
        <v>1440</v>
      </c>
      <c r="C186" s="455"/>
      <c r="D186" s="464">
        <v>1517.01</v>
      </c>
      <c r="E186" s="464">
        <v>0</v>
      </c>
      <c r="F186" s="464">
        <v>0</v>
      </c>
      <c r="G186" s="464">
        <v>1517.01</v>
      </c>
      <c r="H186" s="455"/>
    </row>
    <row r="187" spans="1:9" ht="9.9499999999999993" customHeight="1" x14ac:dyDescent="0.25">
      <c r="A187" s="460" t="s">
        <v>1441</v>
      </c>
      <c r="B187" s="461" t="s">
        <v>1442</v>
      </c>
      <c r="C187" s="461" t="s">
        <v>1443</v>
      </c>
      <c r="D187" s="462">
        <v>1517.01</v>
      </c>
      <c r="E187" s="462">
        <v>0</v>
      </c>
      <c r="F187" s="462">
        <v>0</v>
      </c>
      <c r="G187" s="462">
        <v>1517.01</v>
      </c>
      <c r="H187" s="455"/>
    </row>
    <row r="188" spans="1:9" ht="9.9499999999999993" customHeight="1" x14ac:dyDescent="0.25">
      <c r="A188" s="456" t="s">
        <v>1444</v>
      </c>
      <c r="B188" s="457" t="s">
        <v>707</v>
      </c>
      <c r="C188" s="455"/>
      <c r="D188" s="463">
        <v>50325873.460000001</v>
      </c>
      <c r="E188" s="463">
        <v>8297435.5300000003</v>
      </c>
      <c r="F188" s="463">
        <v>408613.2</v>
      </c>
      <c r="G188" s="463">
        <v>58214695.789999999</v>
      </c>
      <c r="H188" s="455"/>
      <c r="I188" s="468">
        <f>+D188-G188</f>
        <v>-7888822.3299999982</v>
      </c>
    </row>
    <row r="189" spans="1:9" ht="9.9499999999999993" customHeight="1" x14ac:dyDescent="0.25">
      <c r="A189" s="456" t="s">
        <v>1445</v>
      </c>
      <c r="B189" s="457" t="s">
        <v>709</v>
      </c>
      <c r="C189" s="455"/>
      <c r="D189" s="463">
        <v>42361481.469999999</v>
      </c>
      <c r="E189" s="463">
        <v>7042589.3899999997</v>
      </c>
      <c r="F189" s="463">
        <v>291110.67</v>
      </c>
      <c r="G189" s="463">
        <v>49112960.189999998</v>
      </c>
      <c r="H189" s="455"/>
      <c r="I189" s="468">
        <f>+F411</f>
        <v>116612.66</v>
      </c>
    </row>
    <row r="190" spans="1:9" ht="9.9499999999999993" customHeight="1" x14ac:dyDescent="0.25">
      <c r="A190" s="456" t="s">
        <v>1446</v>
      </c>
      <c r="B190" s="457" t="s">
        <v>1447</v>
      </c>
      <c r="C190" s="455"/>
      <c r="D190" s="463">
        <v>32207046.539999999</v>
      </c>
      <c r="E190" s="463">
        <v>4782326.76</v>
      </c>
      <c r="F190" s="463">
        <v>291110.67</v>
      </c>
      <c r="G190" s="463">
        <v>36698262.630000003</v>
      </c>
      <c r="H190" s="455"/>
    </row>
    <row r="191" spans="1:9" ht="9.9499999999999993" customHeight="1" x14ac:dyDescent="0.25">
      <c r="A191" s="456" t="s">
        <v>1448</v>
      </c>
      <c r="B191" s="457" t="s">
        <v>1449</v>
      </c>
      <c r="C191" s="455"/>
      <c r="D191" s="463">
        <v>31490625.890000001</v>
      </c>
      <c r="E191" s="463">
        <v>4543150.22</v>
      </c>
      <c r="F191" s="463">
        <v>288458.21000000002</v>
      </c>
      <c r="G191" s="463">
        <v>35745317.899999999</v>
      </c>
      <c r="H191" s="455"/>
    </row>
    <row r="192" spans="1:9" ht="9.9499999999999993" customHeight="1" x14ac:dyDescent="0.25">
      <c r="A192" s="458" t="s">
        <v>1450</v>
      </c>
      <c r="B192" s="459" t="s">
        <v>1451</v>
      </c>
      <c r="C192" s="455"/>
      <c r="D192" s="464">
        <v>741559.15</v>
      </c>
      <c r="E192" s="464">
        <v>681976.16</v>
      </c>
      <c r="F192" s="464">
        <v>23219.31</v>
      </c>
      <c r="G192" s="464">
        <v>1400316</v>
      </c>
      <c r="H192" s="455"/>
    </row>
    <row r="193" spans="1:8" ht="9.9499999999999993" customHeight="1" x14ac:dyDescent="0.25">
      <c r="A193" s="460" t="s">
        <v>1452</v>
      </c>
      <c r="B193" s="461" t="s">
        <v>1453</v>
      </c>
      <c r="C193" s="461" t="s">
        <v>1454</v>
      </c>
      <c r="D193" s="462">
        <v>332120.56</v>
      </c>
      <c r="E193" s="462">
        <v>363287.64</v>
      </c>
      <c r="F193" s="462">
        <v>124.06</v>
      </c>
      <c r="G193" s="462">
        <v>695284.14</v>
      </c>
      <c r="H193" s="455"/>
    </row>
    <row r="194" spans="1:8" ht="9.9499999999999993" customHeight="1" x14ac:dyDescent="0.25">
      <c r="A194" s="460" t="s">
        <v>1455</v>
      </c>
      <c r="B194" s="461" t="s">
        <v>1456</v>
      </c>
      <c r="C194" s="461" t="s">
        <v>1457</v>
      </c>
      <c r="D194" s="462">
        <v>88079.82</v>
      </c>
      <c r="E194" s="462">
        <v>96198.55</v>
      </c>
      <c r="F194" s="462">
        <v>5.48</v>
      </c>
      <c r="G194" s="462">
        <v>184272.89</v>
      </c>
      <c r="H194" s="455"/>
    </row>
    <row r="195" spans="1:8" ht="9.9499999999999993" customHeight="1" x14ac:dyDescent="0.25">
      <c r="A195" s="460" t="s">
        <v>1458</v>
      </c>
      <c r="B195" s="461" t="s">
        <v>1459</v>
      </c>
      <c r="C195" s="461" t="s">
        <v>1460</v>
      </c>
      <c r="D195" s="462">
        <v>31937.78</v>
      </c>
      <c r="E195" s="462">
        <v>29305.63</v>
      </c>
      <c r="F195" s="462">
        <v>0</v>
      </c>
      <c r="G195" s="462">
        <v>61243.41</v>
      </c>
      <c r="H195" s="455"/>
    </row>
    <row r="196" spans="1:8" ht="9.9499999999999993" customHeight="1" x14ac:dyDescent="0.25">
      <c r="A196" s="460" t="s">
        <v>1461</v>
      </c>
      <c r="B196" s="461" t="s">
        <v>1462</v>
      </c>
      <c r="C196" s="461" t="s">
        <v>1463</v>
      </c>
      <c r="D196" s="462">
        <v>3324.8</v>
      </c>
      <c r="E196" s="462">
        <v>3979.47</v>
      </c>
      <c r="F196" s="462">
        <v>0.01</v>
      </c>
      <c r="G196" s="462">
        <v>7304.26</v>
      </c>
      <c r="H196" s="455"/>
    </row>
    <row r="197" spans="1:8" ht="9.9499999999999993" customHeight="1" x14ac:dyDescent="0.25">
      <c r="A197" s="460" t="s">
        <v>1464</v>
      </c>
      <c r="B197" s="461" t="s">
        <v>1465</v>
      </c>
      <c r="C197" s="461" t="s">
        <v>385</v>
      </c>
      <c r="D197" s="462">
        <v>890.97</v>
      </c>
      <c r="E197" s="462">
        <v>0</v>
      </c>
      <c r="F197" s="462">
        <v>830.81</v>
      </c>
      <c r="G197" s="462">
        <v>60.16</v>
      </c>
      <c r="H197" s="455"/>
    </row>
    <row r="198" spans="1:8" ht="9.9499999999999993" customHeight="1" x14ac:dyDescent="0.25">
      <c r="A198" s="460" t="s">
        <v>1466</v>
      </c>
      <c r="B198" s="461" t="s">
        <v>1467</v>
      </c>
      <c r="C198" s="461" t="s">
        <v>383</v>
      </c>
      <c r="D198" s="462">
        <v>141731.85999999999</v>
      </c>
      <c r="E198" s="462">
        <v>49338.39</v>
      </c>
      <c r="F198" s="462">
        <v>14613.72</v>
      </c>
      <c r="G198" s="462">
        <v>176456.53</v>
      </c>
      <c r="H198" s="455"/>
    </row>
    <row r="199" spans="1:8" ht="9.9499999999999993" customHeight="1" x14ac:dyDescent="0.25">
      <c r="A199" s="460" t="s">
        <v>1947</v>
      </c>
      <c r="B199" s="461" t="s">
        <v>1948</v>
      </c>
      <c r="C199" s="461" t="s">
        <v>1949</v>
      </c>
      <c r="D199" s="462">
        <v>0</v>
      </c>
      <c r="E199" s="462">
        <v>987.89</v>
      </c>
      <c r="F199" s="462">
        <v>0</v>
      </c>
      <c r="G199" s="462">
        <v>987.89</v>
      </c>
      <c r="H199" s="455"/>
    </row>
    <row r="200" spans="1:8" ht="9.9499999999999993" customHeight="1" x14ac:dyDescent="0.25">
      <c r="A200" s="460" t="s">
        <v>1468</v>
      </c>
      <c r="B200" s="461" t="s">
        <v>1469</v>
      </c>
      <c r="C200" s="461" t="s">
        <v>1470</v>
      </c>
      <c r="D200" s="462">
        <v>32283.15</v>
      </c>
      <c r="E200" s="462">
        <v>30600</v>
      </c>
      <c r="F200" s="462">
        <v>0</v>
      </c>
      <c r="G200" s="462">
        <v>62883.15</v>
      </c>
      <c r="H200" s="455"/>
    </row>
    <row r="201" spans="1:8" ht="9.9499999999999993" customHeight="1" x14ac:dyDescent="0.25">
      <c r="A201" s="460" t="s">
        <v>1471</v>
      </c>
      <c r="B201" s="461" t="s">
        <v>1472</v>
      </c>
      <c r="C201" s="461" t="s">
        <v>389</v>
      </c>
      <c r="D201" s="462">
        <v>3659.73</v>
      </c>
      <c r="E201" s="462">
        <v>4864.3599999999997</v>
      </c>
      <c r="F201" s="462">
        <v>2907.16</v>
      </c>
      <c r="G201" s="462">
        <v>5616.93</v>
      </c>
      <c r="H201" s="455"/>
    </row>
    <row r="202" spans="1:8" ht="9.9499999999999993" customHeight="1" x14ac:dyDescent="0.25">
      <c r="A202" s="460" t="s">
        <v>1473</v>
      </c>
      <c r="B202" s="461" t="s">
        <v>1474</v>
      </c>
      <c r="C202" s="461" t="s">
        <v>1475</v>
      </c>
      <c r="D202" s="462">
        <v>46888.97</v>
      </c>
      <c r="E202" s="462">
        <v>43615.17</v>
      </c>
      <c r="F202" s="462">
        <v>7.0000000000000007E-2</v>
      </c>
      <c r="G202" s="462">
        <v>90504.07</v>
      </c>
      <c r="H202" s="455"/>
    </row>
    <row r="203" spans="1:8" ht="9.9499999999999993" customHeight="1" x14ac:dyDescent="0.25">
      <c r="A203" s="460" t="s">
        <v>1476</v>
      </c>
      <c r="B203" s="461" t="s">
        <v>1477</v>
      </c>
      <c r="C203" s="461" t="s">
        <v>1478</v>
      </c>
      <c r="D203" s="462">
        <v>12245.58</v>
      </c>
      <c r="E203" s="462">
        <v>11553.28</v>
      </c>
      <c r="F203" s="462">
        <v>3339.72</v>
      </c>
      <c r="G203" s="462">
        <v>20459.14</v>
      </c>
      <c r="H203" s="455"/>
    </row>
    <row r="204" spans="1:8" ht="9.9499999999999993" customHeight="1" x14ac:dyDescent="0.25">
      <c r="A204" s="460" t="s">
        <v>1479</v>
      </c>
      <c r="B204" s="461" t="s">
        <v>1480</v>
      </c>
      <c r="C204" s="461" t="s">
        <v>1481</v>
      </c>
      <c r="D204" s="462">
        <v>3652.88</v>
      </c>
      <c r="E204" s="462">
        <v>3489.21</v>
      </c>
      <c r="F204" s="462">
        <v>1008.65</v>
      </c>
      <c r="G204" s="462">
        <v>6133.44</v>
      </c>
      <c r="H204" s="455"/>
    </row>
    <row r="205" spans="1:8" ht="9.9499999999999993" customHeight="1" x14ac:dyDescent="0.25">
      <c r="A205" s="460" t="s">
        <v>1482</v>
      </c>
      <c r="B205" s="461" t="s">
        <v>1483</v>
      </c>
      <c r="C205" s="461" t="s">
        <v>1484</v>
      </c>
      <c r="D205" s="462">
        <v>456.6</v>
      </c>
      <c r="E205" s="462">
        <v>436.13</v>
      </c>
      <c r="F205" s="462">
        <v>126.07</v>
      </c>
      <c r="G205" s="462">
        <v>766.66</v>
      </c>
      <c r="H205" s="455"/>
    </row>
    <row r="206" spans="1:8" ht="9.9499999999999993" customHeight="1" x14ac:dyDescent="0.25">
      <c r="A206" s="460" t="s">
        <v>1485</v>
      </c>
      <c r="B206" s="461" t="s">
        <v>1486</v>
      </c>
      <c r="C206" s="461" t="s">
        <v>1487</v>
      </c>
      <c r="D206" s="462">
        <v>32711.39</v>
      </c>
      <c r="E206" s="462">
        <v>32711.38</v>
      </c>
      <c r="F206" s="462">
        <v>263.47000000000003</v>
      </c>
      <c r="G206" s="462">
        <v>65159.3</v>
      </c>
      <c r="H206" s="455"/>
    </row>
    <row r="207" spans="1:8" ht="9.9499999999999993" customHeight="1" x14ac:dyDescent="0.25">
      <c r="A207" s="460" t="s">
        <v>1488</v>
      </c>
      <c r="B207" s="461" t="s">
        <v>1489</v>
      </c>
      <c r="C207" s="461" t="s">
        <v>1490</v>
      </c>
      <c r="D207" s="462">
        <v>8665</v>
      </c>
      <c r="E207" s="462">
        <v>8664.9699999999993</v>
      </c>
      <c r="F207" s="462">
        <v>7.0000000000000007E-2</v>
      </c>
      <c r="G207" s="462">
        <v>17329.900000000001</v>
      </c>
      <c r="H207" s="455"/>
    </row>
    <row r="208" spans="1:8" ht="9.9499999999999993" customHeight="1" x14ac:dyDescent="0.25">
      <c r="A208" s="460" t="s">
        <v>1491</v>
      </c>
      <c r="B208" s="461" t="s">
        <v>1492</v>
      </c>
      <c r="C208" s="461" t="s">
        <v>1493</v>
      </c>
      <c r="D208" s="462">
        <v>2582.9499999999998</v>
      </c>
      <c r="E208" s="462">
        <v>2616.9699999999998</v>
      </c>
      <c r="F208" s="462">
        <v>0</v>
      </c>
      <c r="G208" s="462">
        <v>5199.92</v>
      </c>
      <c r="H208" s="455"/>
    </row>
    <row r="209" spans="1:8" ht="9.9499999999999993" customHeight="1" x14ac:dyDescent="0.25">
      <c r="A209" s="460" t="s">
        <v>1494</v>
      </c>
      <c r="B209" s="461" t="s">
        <v>1495</v>
      </c>
      <c r="C209" s="461" t="s">
        <v>1496</v>
      </c>
      <c r="D209" s="462">
        <v>327.11</v>
      </c>
      <c r="E209" s="462">
        <v>327.12</v>
      </c>
      <c r="F209" s="462">
        <v>0.02</v>
      </c>
      <c r="G209" s="462">
        <v>654.21</v>
      </c>
      <c r="H209" s="455"/>
    </row>
    <row r="210" spans="1:8" ht="9.9499999999999993" customHeight="1" x14ac:dyDescent="0.25">
      <c r="A210" s="458" t="s">
        <v>1497</v>
      </c>
      <c r="B210" s="459" t="s">
        <v>1498</v>
      </c>
      <c r="C210" s="455"/>
      <c r="D210" s="464">
        <v>30749066.739999998</v>
      </c>
      <c r="E210" s="464">
        <v>3861174.06</v>
      </c>
      <c r="F210" s="464">
        <v>265238.90000000002</v>
      </c>
      <c r="G210" s="464">
        <v>34345001.899999999</v>
      </c>
      <c r="H210" s="455"/>
    </row>
    <row r="211" spans="1:8" ht="9.9499999999999993" customHeight="1" x14ac:dyDescent="0.25">
      <c r="A211" s="460" t="s">
        <v>1499</v>
      </c>
      <c r="B211" s="461" t="s">
        <v>1500</v>
      </c>
      <c r="C211" s="461" t="s">
        <v>1454</v>
      </c>
      <c r="D211" s="462">
        <v>13325220.199999999</v>
      </c>
      <c r="E211" s="462">
        <v>1558124.12</v>
      </c>
      <c r="F211" s="462">
        <v>2243.62</v>
      </c>
      <c r="G211" s="462">
        <v>14881100.699999999</v>
      </c>
      <c r="H211" s="455"/>
    </row>
    <row r="212" spans="1:8" ht="9.9499999999999993" customHeight="1" x14ac:dyDescent="0.25">
      <c r="A212" s="460" t="s">
        <v>1501</v>
      </c>
      <c r="B212" s="461" t="s">
        <v>1502</v>
      </c>
      <c r="C212" s="461" t="s">
        <v>369</v>
      </c>
      <c r="D212" s="462">
        <v>-4020.35</v>
      </c>
      <c r="E212" s="462">
        <v>0</v>
      </c>
      <c r="F212" s="462">
        <v>0</v>
      </c>
      <c r="G212" s="462">
        <v>-4020.35</v>
      </c>
      <c r="H212" s="455"/>
    </row>
    <row r="213" spans="1:8" ht="9.9499999999999993" customHeight="1" x14ac:dyDescent="0.25">
      <c r="A213" s="460" t="s">
        <v>1503</v>
      </c>
      <c r="B213" s="461" t="s">
        <v>1504</v>
      </c>
      <c r="C213" s="461" t="s">
        <v>1505</v>
      </c>
      <c r="D213" s="462">
        <v>-1403.62</v>
      </c>
      <c r="E213" s="462">
        <v>0</v>
      </c>
      <c r="F213" s="462">
        <v>0</v>
      </c>
      <c r="G213" s="462">
        <v>-1403.62</v>
      </c>
      <c r="H213" s="455"/>
    </row>
    <row r="214" spans="1:8" ht="9.9499999999999993" customHeight="1" x14ac:dyDescent="0.25">
      <c r="A214" s="460" t="s">
        <v>1506</v>
      </c>
      <c r="B214" s="461" t="s">
        <v>1507</v>
      </c>
      <c r="C214" s="461" t="s">
        <v>1508</v>
      </c>
      <c r="D214" s="462">
        <v>28647.3</v>
      </c>
      <c r="E214" s="462">
        <v>22224.21</v>
      </c>
      <c r="F214" s="462">
        <v>3649.98</v>
      </c>
      <c r="G214" s="462">
        <v>47221.53</v>
      </c>
      <c r="H214" s="455"/>
    </row>
    <row r="215" spans="1:8" ht="9.9499999999999993" customHeight="1" x14ac:dyDescent="0.25">
      <c r="A215" s="460" t="s">
        <v>1509</v>
      </c>
      <c r="B215" s="461" t="s">
        <v>1510</v>
      </c>
      <c r="C215" s="461" t="s">
        <v>412</v>
      </c>
      <c r="D215" s="462">
        <v>54054.71</v>
      </c>
      <c r="E215" s="462">
        <v>28181.599999999999</v>
      </c>
      <c r="F215" s="462">
        <v>26587.79</v>
      </c>
      <c r="G215" s="462">
        <v>55648.52</v>
      </c>
      <c r="H215" s="455"/>
    </row>
    <row r="216" spans="1:8" ht="9.9499999999999993" customHeight="1" x14ac:dyDescent="0.25">
      <c r="A216" s="460" t="s">
        <v>1511</v>
      </c>
      <c r="B216" s="461" t="s">
        <v>1512</v>
      </c>
      <c r="C216" s="461" t="s">
        <v>1457</v>
      </c>
      <c r="D216" s="462">
        <v>3772738.93</v>
      </c>
      <c r="E216" s="462">
        <v>444997.18</v>
      </c>
      <c r="F216" s="462">
        <v>0</v>
      </c>
      <c r="G216" s="462">
        <v>4217736.1100000003</v>
      </c>
      <c r="H216" s="455"/>
    </row>
    <row r="217" spans="1:8" ht="9.9499999999999993" customHeight="1" x14ac:dyDescent="0.25">
      <c r="A217" s="460" t="s">
        <v>1513</v>
      </c>
      <c r="B217" s="461" t="s">
        <v>1514</v>
      </c>
      <c r="C217" s="461" t="s">
        <v>1460</v>
      </c>
      <c r="D217" s="462">
        <v>1584998.09</v>
      </c>
      <c r="E217" s="462">
        <v>134547.97</v>
      </c>
      <c r="F217" s="462">
        <v>0</v>
      </c>
      <c r="G217" s="462">
        <v>1719546.06</v>
      </c>
      <c r="H217" s="455"/>
    </row>
    <row r="218" spans="1:8" ht="9.9499999999999993" customHeight="1" x14ac:dyDescent="0.25">
      <c r="A218" s="460" t="s">
        <v>1515</v>
      </c>
      <c r="B218" s="461" t="s">
        <v>1516</v>
      </c>
      <c r="C218" s="461" t="s">
        <v>1463</v>
      </c>
      <c r="D218" s="462">
        <v>150004.5</v>
      </c>
      <c r="E218" s="462">
        <v>17466.91</v>
      </c>
      <c r="F218" s="462">
        <v>0</v>
      </c>
      <c r="G218" s="462">
        <v>167471.41</v>
      </c>
      <c r="H218" s="455"/>
    </row>
    <row r="219" spans="1:8" ht="9.9499999999999993" customHeight="1" x14ac:dyDescent="0.25">
      <c r="A219" s="460" t="s">
        <v>1517</v>
      </c>
      <c r="B219" s="461" t="s">
        <v>1518</v>
      </c>
      <c r="C219" s="461" t="s">
        <v>385</v>
      </c>
      <c r="D219" s="462">
        <v>121627.91</v>
      </c>
      <c r="E219" s="462">
        <v>0</v>
      </c>
      <c r="F219" s="462">
        <v>11168.99</v>
      </c>
      <c r="G219" s="462">
        <v>110458.92</v>
      </c>
      <c r="H219" s="455"/>
    </row>
    <row r="220" spans="1:8" ht="9.9499999999999993" customHeight="1" x14ac:dyDescent="0.25">
      <c r="A220" s="460" t="s">
        <v>1519</v>
      </c>
      <c r="B220" s="461" t="s">
        <v>1520</v>
      </c>
      <c r="C220" s="461" t="s">
        <v>383</v>
      </c>
      <c r="D220" s="462">
        <v>3320324.56</v>
      </c>
      <c r="E220" s="462">
        <v>530693.21</v>
      </c>
      <c r="F220" s="462">
        <v>109416.53</v>
      </c>
      <c r="G220" s="462">
        <v>3741601.24</v>
      </c>
      <c r="H220" s="455"/>
    </row>
    <row r="221" spans="1:8" ht="9.9499999999999993" customHeight="1" x14ac:dyDescent="0.25">
      <c r="A221" s="460" t="s">
        <v>1950</v>
      </c>
      <c r="B221" s="461" t="s">
        <v>1951</v>
      </c>
      <c r="C221" s="461" t="s">
        <v>1949</v>
      </c>
      <c r="D221" s="462">
        <v>0</v>
      </c>
      <c r="E221" s="462">
        <v>10251.209999999999</v>
      </c>
      <c r="F221" s="462">
        <v>0</v>
      </c>
      <c r="G221" s="462">
        <v>10251.209999999999</v>
      </c>
      <c r="H221" s="455"/>
    </row>
    <row r="222" spans="1:8" ht="9.9499999999999993" customHeight="1" x14ac:dyDescent="0.25">
      <c r="A222" s="460" t="s">
        <v>1521</v>
      </c>
      <c r="B222" s="461" t="s">
        <v>1522</v>
      </c>
      <c r="C222" s="461" t="s">
        <v>1470</v>
      </c>
      <c r="D222" s="462">
        <v>2242134.6800000002</v>
      </c>
      <c r="E222" s="462">
        <v>255680.01</v>
      </c>
      <c r="F222" s="462">
        <v>3366</v>
      </c>
      <c r="G222" s="462">
        <v>2494448.69</v>
      </c>
      <c r="H222" s="455"/>
    </row>
    <row r="223" spans="1:8" ht="9.9499999999999993" customHeight="1" x14ac:dyDescent="0.25">
      <c r="A223" s="460" t="s">
        <v>1523</v>
      </c>
      <c r="B223" s="461" t="s">
        <v>1524</v>
      </c>
      <c r="C223" s="461" t="s">
        <v>389</v>
      </c>
      <c r="D223" s="462">
        <v>229033.85</v>
      </c>
      <c r="E223" s="462">
        <v>54656.01</v>
      </c>
      <c r="F223" s="462">
        <v>26827.62</v>
      </c>
      <c r="G223" s="462">
        <v>256862.24</v>
      </c>
      <c r="H223" s="455"/>
    </row>
    <row r="224" spans="1:8" ht="9.9499999999999993" customHeight="1" x14ac:dyDescent="0.25">
      <c r="A224" s="460" t="s">
        <v>1525</v>
      </c>
      <c r="B224" s="461" t="s">
        <v>1526</v>
      </c>
      <c r="C224" s="461" t="s">
        <v>1527</v>
      </c>
      <c r="D224" s="462">
        <v>2162.36</v>
      </c>
      <c r="E224" s="462">
        <v>2407.6</v>
      </c>
      <c r="F224" s="462">
        <v>0</v>
      </c>
      <c r="G224" s="462">
        <v>4569.96</v>
      </c>
      <c r="H224" s="455"/>
    </row>
    <row r="225" spans="1:8" ht="9.9499999999999993" customHeight="1" x14ac:dyDescent="0.25">
      <c r="A225" s="460" t="s">
        <v>1528</v>
      </c>
      <c r="B225" s="461" t="s">
        <v>1529</v>
      </c>
      <c r="C225" s="461" t="s">
        <v>1530</v>
      </c>
      <c r="D225" s="462">
        <v>489.57</v>
      </c>
      <c r="E225" s="462">
        <v>0</v>
      </c>
      <c r="F225" s="462">
        <v>0</v>
      </c>
      <c r="G225" s="462">
        <v>489.57</v>
      </c>
      <c r="H225" s="455"/>
    </row>
    <row r="226" spans="1:8" ht="9.9499999999999993" customHeight="1" x14ac:dyDescent="0.25">
      <c r="A226" s="460" t="s">
        <v>1531</v>
      </c>
      <c r="B226" s="461" t="s">
        <v>1532</v>
      </c>
      <c r="C226" s="461" t="s">
        <v>945</v>
      </c>
      <c r="D226" s="462">
        <v>10954.87</v>
      </c>
      <c r="E226" s="462">
        <v>0</v>
      </c>
      <c r="F226" s="462">
        <v>0</v>
      </c>
      <c r="G226" s="462">
        <v>10954.87</v>
      </c>
      <c r="H226" s="455"/>
    </row>
    <row r="227" spans="1:8" ht="9.9499999999999993" customHeight="1" x14ac:dyDescent="0.25">
      <c r="A227" s="460" t="s">
        <v>1533</v>
      </c>
      <c r="B227" s="461" t="s">
        <v>1534</v>
      </c>
      <c r="C227" s="461" t="s">
        <v>371</v>
      </c>
      <c r="D227" s="462">
        <v>630871.38</v>
      </c>
      <c r="E227" s="462">
        <v>102141.11</v>
      </c>
      <c r="F227" s="462">
        <v>0</v>
      </c>
      <c r="G227" s="462">
        <v>733012.49</v>
      </c>
      <c r="H227" s="455"/>
    </row>
    <row r="228" spans="1:8" ht="9.9499999999999993" customHeight="1" x14ac:dyDescent="0.25">
      <c r="A228" s="460" t="s">
        <v>1535</v>
      </c>
      <c r="B228" s="461" t="s">
        <v>1536</v>
      </c>
      <c r="C228" s="461" t="s">
        <v>1537</v>
      </c>
      <c r="D228" s="462">
        <v>10747.86</v>
      </c>
      <c r="E228" s="462">
        <v>0</v>
      </c>
      <c r="F228" s="462">
        <v>0</v>
      </c>
      <c r="G228" s="462">
        <v>10747.86</v>
      </c>
      <c r="H228" s="455"/>
    </row>
    <row r="229" spans="1:8" ht="9.9499999999999993" customHeight="1" x14ac:dyDescent="0.25">
      <c r="A229" s="460" t="s">
        <v>1538</v>
      </c>
      <c r="B229" s="461" t="s">
        <v>1539</v>
      </c>
      <c r="C229" s="461" t="s">
        <v>375</v>
      </c>
      <c r="D229" s="462">
        <v>211602.43</v>
      </c>
      <c r="E229" s="462">
        <v>0</v>
      </c>
      <c r="F229" s="462">
        <v>0</v>
      </c>
      <c r="G229" s="462">
        <v>211602.43</v>
      </c>
      <c r="H229" s="455"/>
    </row>
    <row r="230" spans="1:8" ht="9.9499999999999993" customHeight="1" x14ac:dyDescent="0.25">
      <c r="A230" s="460" t="s">
        <v>1540</v>
      </c>
      <c r="B230" s="461" t="s">
        <v>1541</v>
      </c>
      <c r="C230" s="461" t="s">
        <v>377</v>
      </c>
      <c r="D230" s="462">
        <v>51997.279999999999</v>
      </c>
      <c r="E230" s="462">
        <v>6704.61</v>
      </c>
      <c r="F230" s="462">
        <v>0</v>
      </c>
      <c r="G230" s="462">
        <v>58701.89</v>
      </c>
      <c r="H230" s="455"/>
    </row>
    <row r="231" spans="1:8" ht="9.9499999999999993" customHeight="1" x14ac:dyDescent="0.25">
      <c r="A231" s="460" t="s">
        <v>1542</v>
      </c>
      <c r="B231" s="461" t="s">
        <v>1543</v>
      </c>
      <c r="C231" s="461" t="s">
        <v>1475</v>
      </c>
      <c r="D231" s="462">
        <v>2348368.7999999998</v>
      </c>
      <c r="E231" s="462">
        <v>260226.55</v>
      </c>
      <c r="F231" s="462">
        <v>23485.42</v>
      </c>
      <c r="G231" s="462">
        <v>2585109.9300000002</v>
      </c>
      <c r="H231" s="455"/>
    </row>
    <row r="232" spans="1:8" ht="9.9499999999999993" customHeight="1" x14ac:dyDescent="0.25">
      <c r="A232" s="460" t="s">
        <v>1544</v>
      </c>
      <c r="B232" s="461" t="s">
        <v>1545</v>
      </c>
      <c r="C232" s="461" t="s">
        <v>1478</v>
      </c>
      <c r="D232" s="462">
        <v>476995.32</v>
      </c>
      <c r="E232" s="462">
        <v>64470</v>
      </c>
      <c r="F232" s="462">
        <v>33813.18</v>
      </c>
      <c r="G232" s="462">
        <v>507652.14</v>
      </c>
      <c r="H232" s="455"/>
    </row>
    <row r="233" spans="1:8" ht="9.9499999999999993" customHeight="1" x14ac:dyDescent="0.25">
      <c r="A233" s="460" t="s">
        <v>1546</v>
      </c>
      <c r="B233" s="461" t="s">
        <v>1547</v>
      </c>
      <c r="C233" s="461" t="s">
        <v>1481</v>
      </c>
      <c r="D233" s="462">
        <v>124695.6</v>
      </c>
      <c r="E233" s="462">
        <v>19469.63</v>
      </c>
      <c r="F233" s="462">
        <v>10211.25</v>
      </c>
      <c r="G233" s="462">
        <v>133953.98000000001</v>
      </c>
      <c r="H233" s="455"/>
    </row>
    <row r="234" spans="1:8" ht="9.9499999999999993" customHeight="1" x14ac:dyDescent="0.25">
      <c r="A234" s="460" t="s">
        <v>1548</v>
      </c>
      <c r="B234" s="461" t="s">
        <v>1549</v>
      </c>
      <c r="C234" s="461" t="s">
        <v>1484</v>
      </c>
      <c r="D234" s="462">
        <v>2297</v>
      </c>
      <c r="E234" s="462">
        <v>2439.37</v>
      </c>
      <c r="F234" s="462">
        <v>1276.4000000000001</v>
      </c>
      <c r="G234" s="462">
        <v>3459.97</v>
      </c>
      <c r="H234" s="455"/>
    </row>
    <row r="235" spans="1:8" ht="9.9499999999999993" customHeight="1" x14ac:dyDescent="0.25">
      <c r="A235" s="460" t="s">
        <v>1550</v>
      </c>
      <c r="B235" s="461" t="s">
        <v>1551</v>
      </c>
      <c r="C235" s="461" t="s">
        <v>1487</v>
      </c>
      <c r="D235" s="462">
        <v>1516421.72</v>
      </c>
      <c r="E235" s="462">
        <v>256367.15</v>
      </c>
      <c r="F235" s="462">
        <v>9736.83</v>
      </c>
      <c r="G235" s="462">
        <v>1763052.04</v>
      </c>
      <c r="H235" s="455"/>
    </row>
    <row r="236" spans="1:8" ht="9.9499999999999993" customHeight="1" x14ac:dyDescent="0.25">
      <c r="A236" s="460" t="s">
        <v>1552</v>
      </c>
      <c r="B236" s="461" t="s">
        <v>1553</v>
      </c>
      <c r="C236" s="461" t="s">
        <v>1490</v>
      </c>
      <c r="D236" s="462">
        <v>417262.45</v>
      </c>
      <c r="E236" s="462">
        <v>67269.67</v>
      </c>
      <c r="F236" s="462">
        <v>2579.27</v>
      </c>
      <c r="G236" s="462">
        <v>481952.85</v>
      </c>
      <c r="H236" s="455"/>
    </row>
    <row r="237" spans="1:8" ht="9.9499999999999993" customHeight="1" x14ac:dyDescent="0.25">
      <c r="A237" s="460" t="s">
        <v>1554</v>
      </c>
      <c r="B237" s="461" t="s">
        <v>1555</v>
      </c>
      <c r="C237" s="461" t="s">
        <v>1493</v>
      </c>
      <c r="D237" s="462">
        <v>108508.29</v>
      </c>
      <c r="E237" s="462">
        <v>20316.34</v>
      </c>
      <c r="F237" s="462">
        <v>778.75</v>
      </c>
      <c r="G237" s="462">
        <v>128045.88</v>
      </c>
      <c r="H237" s="455"/>
    </row>
    <row r="238" spans="1:8" ht="9.9499999999999993" customHeight="1" x14ac:dyDescent="0.25">
      <c r="A238" s="460" t="s">
        <v>1556</v>
      </c>
      <c r="B238" s="461" t="s">
        <v>1557</v>
      </c>
      <c r="C238" s="461" t="s">
        <v>1496</v>
      </c>
      <c r="D238" s="462">
        <v>12331.05</v>
      </c>
      <c r="E238" s="462">
        <v>2539.6</v>
      </c>
      <c r="F238" s="462">
        <v>97.27</v>
      </c>
      <c r="G238" s="462">
        <v>14773.38</v>
      </c>
      <c r="H238" s="455"/>
    </row>
    <row r="239" spans="1:8" ht="9.9499999999999993" customHeight="1" x14ac:dyDescent="0.25">
      <c r="A239" s="456" t="s">
        <v>1558</v>
      </c>
      <c r="B239" s="457" t="s">
        <v>1559</v>
      </c>
      <c r="C239" s="455"/>
      <c r="D239" s="463">
        <v>492456.29</v>
      </c>
      <c r="E239" s="463">
        <v>99906.49</v>
      </c>
      <c r="F239" s="463">
        <v>2652.46</v>
      </c>
      <c r="G239" s="463">
        <v>589710.31999999995</v>
      </c>
      <c r="H239" s="455"/>
    </row>
    <row r="240" spans="1:8" ht="9.9499999999999993" customHeight="1" x14ac:dyDescent="0.25">
      <c r="A240" s="458" t="s">
        <v>1560</v>
      </c>
      <c r="B240" s="459" t="s">
        <v>1561</v>
      </c>
      <c r="C240" s="455"/>
      <c r="D240" s="464">
        <v>492456.29</v>
      </c>
      <c r="E240" s="464">
        <v>99906.49</v>
      </c>
      <c r="F240" s="464">
        <v>2652.46</v>
      </c>
      <c r="G240" s="464">
        <v>589710.31999999995</v>
      </c>
      <c r="H240" s="455"/>
    </row>
    <row r="241" spans="1:8" ht="9.9499999999999993" customHeight="1" x14ac:dyDescent="0.25">
      <c r="A241" s="460" t="s">
        <v>1562</v>
      </c>
      <c r="B241" s="461" t="s">
        <v>1563</v>
      </c>
      <c r="C241" s="461" t="s">
        <v>1564</v>
      </c>
      <c r="D241" s="462">
        <v>474500</v>
      </c>
      <c r="E241" s="462">
        <v>73000</v>
      </c>
      <c r="F241" s="462">
        <v>0</v>
      </c>
      <c r="G241" s="462">
        <v>547500</v>
      </c>
      <c r="H241" s="455"/>
    </row>
    <row r="242" spans="1:8" ht="9.9499999999999993" customHeight="1" x14ac:dyDescent="0.25">
      <c r="A242" s="460" t="s">
        <v>1565</v>
      </c>
      <c r="B242" s="461" t="s">
        <v>1566</v>
      </c>
      <c r="C242" s="461" t="s">
        <v>393</v>
      </c>
      <c r="D242" s="462">
        <v>14600</v>
      </c>
      <c r="E242" s="462">
        <v>14600</v>
      </c>
      <c r="F242" s="462">
        <v>0</v>
      </c>
      <c r="G242" s="462">
        <v>29200</v>
      </c>
      <c r="H242" s="455"/>
    </row>
    <row r="243" spans="1:8" ht="9.9499999999999993" customHeight="1" x14ac:dyDescent="0.25">
      <c r="A243" s="460" t="s">
        <v>1567</v>
      </c>
      <c r="B243" s="461" t="s">
        <v>1568</v>
      </c>
      <c r="C243" s="461" t="s">
        <v>395</v>
      </c>
      <c r="D243" s="462">
        <v>5840</v>
      </c>
      <c r="E243" s="462">
        <v>5840</v>
      </c>
      <c r="F243" s="462">
        <v>0</v>
      </c>
      <c r="G243" s="462">
        <v>11680</v>
      </c>
      <c r="H243" s="455"/>
    </row>
    <row r="244" spans="1:8" ht="9.9499999999999993" customHeight="1" x14ac:dyDescent="0.25">
      <c r="A244" s="460" t="s">
        <v>1569</v>
      </c>
      <c r="B244" s="461" t="s">
        <v>1570</v>
      </c>
      <c r="C244" s="461" t="s">
        <v>385</v>
      </c>
      <c r="D244" s="462">
        <v>-150.43</v>
      </c>
      <c r="E244" s="462">
        <v>0</v>
      </c>
      <c r="F244" s="462">
        <v>150.43</v>
      </c>
      <c r="G244" s="462">
        <v>-300.86</v>
      </c>
      <c r="H244" s="455"/>
    </row>
    <row r="245" spans="1:8" ht="9.9499999999999993" customHeight="1" x14ac:dyDescent="0.25">
      <c r="A245" s="460" t="s">
        <v>1571</v>
      </c>
      <c r="B245" s="461" t="s">
        <v>1572</v>
      </c>
      <c r="C245" s="461" t="s">
        <v>383</v>
      </c>
      <c r="D245" s="462">
        <v>-2333.2800000000002</v>
      </c>
      <c r="E245" s="462">
        <v>6466.49</v>
      </c>
      <c r="F245" s="462">
        <v>2502.0300000000002</v>
      </c>
      <c r="G245" s="462">
        <v>1631.18</v>
      </c>
      <c r="H245" s="455"/>
    </row>
    <row r="246" spans="1:8" ht="9.9499999999999993" customHeight="1" x14ac:dyDescent="0.25">
      <c r="A246" s="456" t="s">
        <v>1573</v>
      </c>
      <c r="B246" s="457" t="s">
        <v>1574</v>
      </c>
      <c r="C246" s="455"/>
      <c r="D246" s="463">
        <v>89077.89</v>
      </c>
      <c r="E246" s="463">
        <v>0</v>
      </c>
      <c r="F246" s="463">
        <v>0</v>
      </c>
      <c r="G246" s="463">
        <v>89077.89</v>
      </c>
      <c r="H246" s="455"/>
    </row>
    <row r="247" spans="1:8" ht="9.9499999999999993" customHeight="1" x14ac:dyDescent="0.25">
      <c r="A247" s="458" t="s">
        <v>1575</v>
      </c>
      <c r="B247" s="459" t="s">
        <v>1576</v>
      </c>
      <c r="C247" s="455"/>
      <c r="D247" s="464">
        <v>89077.89</v>
      </c>
      <c r="E247" s="464">
        <v>0</v>
      </c>
      <c r="F247" s="464">
        <v>0</v>
      </c>
      <c r="G247" s="464">
        <v>89077.89</v>
      </c>
      <c r="H247" s="455"/>
    </row>
    <row r="248" spans="1:8" ht="9.9499999999999993" customHeight="1" x14ac:dyDescent="0.25">
      <c r="A248" s="460" t="s">
        <v>1577</v>
      </c>
      <c r="B248" s="461" t="s">
        <v>1578</v>
      </c>
      <c r="C248" s="461" t="s">
        <v>515</v>
      </c>
      <c r="D248" s="462">
        <v>89077.89</v>
      </c>
      <c r="E248" s="462">
        <v>0</v>
      </c>
      <c r="F248" s="462">
        <v>0</v>
      </c>
      <c r="G248" s="462">
        <v>89077.89</v>
      </c>
      <c r="H248" s="455"/>
    </row>
    <row r="249" spans="1:8" ht="9.9499999999999993" customHeight="1" x14ac:dyDescent="0.25">
      <c r="A249" s="456" t="s">
        <v>1579</v>
      </c>
      <c r="B249" s="457" t="s">
        <v>1580</v>
      </c>
      <c r="C249" s="455"/>
      <c r="D249" s="463">
        <v>134886.47</v>
      </c>
      <c r="E249" s="463">
        <v>139270.04999999999</v>
      </c>
      <c r="F249" s="463">
        <v>0</v>
      </c>
      <c r="G249" s="463">
        <v>274156.52</v>
      </c>
      <c r="H249" s="455"/>
    </row>
    <row r="250" spans="1:8" ht="9.9499999999999993" customHeight="1" x14ac:dyDescent="0.25">
      <c r="A250" s="458" t="s">
        <v>1952</v>
      </c>
      <c r="B250" s="459" t="s">
        <v>1953</v>
      </c>
      <c r="C250" s="455"/>
      <c r="D250" s="464">
        <v>0</v>
      </c>
      <c r="E250" s="464">
        <v>166.62</v>
      </c>
      <c r="F250" s="464">
        <v>0</v>
      </c>
      <c r="G250" s="464">
        <v>166.62</v>
      </c>
      <c r="H250" s="455"/>
    </row>
    <row r="251" spans="1:8" ht="9.9499999999999993" customHeight="1" x14ac:dyDescent="0.25">
      <c r="A251" s="460" t="s">
        <v>1954</v>
      </c>
      <c r="B251" s="461" t="s">
        <v>1955</v>
      </c>
      <c r="C251" s="461" t="s">
        <v>1470</v>
      </c>
      <c r="D251" s="462">
        <v>0</v>
      </c>
      <c r="E251" s="462">
        <v>166.62</v>
      </c>
      <c r="F251" s="462">
        <v>0</v>
      </c>
      <c r="G251" s="462">
        <v>166.62</v>
      </c>
      <c r="H251" s="455"/>
    </row>
    <row r="252" spans="1:8" ht="9.9499999999999993" customHeight="1" x14ac:dyDescent="0.25">
      <c r="A252" s="458" t="s">
        <v>1581</v>
      </c>
      <c r="B252" s="459" t="s">
        <v>1582</v>
      </c>
      <c r="C252" s="455"/>
      <c r="D252" s="464">
        <v>134886.47</v>
      </c>
      <c r="E252" s="464">
        <v>139103.43</v>
      </c>
      <c r="F252" s="464">
        <v>0</v>
      </c>
      <c r="G252" s="464">
        <v>273989.90000000002</v>
      </c>
      <c r="H252" s="455"/>
    </row>
    <row r="253" spans="1:8" ht="9.9499999999999993" customHeight="1" x14ac:dyDescent="0.25">
      <c r="A253" s="460" t="s">
        <v>1583</v>
      </c>
      <c r="B253" s="461" t="s">
        <v>1584</v>
      </c>
      <c r="C253" s="461" t="s">
        <v>1585</v>
      </c>
      <c r="D253" s="462">
        <v>91732.19</v>
      </c>
      <c r="E253" s="462">
        <v>109655.13</v>
      </c>
      <c r="F253" s="462">
        <v>0</v>
      </c>
      <c r="G253" s="462">
        <v>201387.32</v>
      </c>
      <c r="H253" s="455"/>
    </row>
    <row r="254" spans="1:8" ht="9.9499999999999993" customHeight="1" x14ac:dyDescent="0.25">
      <c r="A254" s="460" t="s">
        <v>1586</v>
      </c>
      <c r="B254" s="461" t="s">
        <v>1587</v>
      </c>
      <c r="C254" s="461" t="s">
        <v>1470</v>
      </c>
      <c r="D254" s="462">
        <v>27822.880000000001</v>
      </c>
      <c r="E254" s="462">
        <v>29448.3</v>
      </c>
      <c r="F254" s="462">
        <v>0</v>
      </c>
      <c r="G254" s="462">
        <v>57271.18</v>
      </c>
      <c r="H254" s="455"/>
    </row>
    <row r="255" spans="1:8" ht="9.9499999999999993" customHeight="1" x14ac:dyDescent="0.25">
      <c r="A255" s="460" t="s">
        <v>1588</v>
      </c>
      <c r="B255" s="461" t="s">
        <v>1589</v>
      </c>
      <c r="C255" s="461" t="s">
        <v>389</v>
      </c>
      <c r="D255" s="462">
        <v>15331.4</v>
      </c>
      <c r="E255" s="462">
        <v>0</v>
      </c>
      <c r="F255" s="462">
        <v>0</v>
      </c>
      <c r="G255" s="462">
        <v>15331.4</v>
      </c>
      <c r="H255" s="455"/>
    </row>
    <row r="256" spans="1:8" ht="9.9499999999999993" customHeight="1" x14ac:dyDescent="0.25">
      <c r="A256" s="456" t="s">
        <v>1590</v>
      </c>
      <c r="B256" s="457" t="s">
        <v>1591</v>
      </c>
      <c r="C256" s="455"/>
      <c r="D256" s="463">
        <v>10154434.93</v>
      </c>
      <c r="E256" s="463">
        <v>2260262.63</v>
      </c>
      <c r="F256" s="463">
        <v>0</v>
      </c>
      <c r="G256" s="463">
        <v>12414697.560000001</v>
      </c>
      <c r="H256" s="455"/>
    </row>
    <row r="257" spans="1:8" ht="9.9499999999999993" customHeight="1" x14ac:dyDescent="0.25">
      <c r="A257" s="456" t="s">
        <v>1592</v>
      </c>
      <c r="B257" s="457" t="s">
        <v>1593</v>
      </c>
      <c r="C257" s="455"/>
      <c r="D257" s="463">
        <v>915069.85</v>
      </c>
      <c r="E257" s="463">
        <v>95411.26</v>
      </c>
      <c r="F257" s="463">
        <v>0</v>
      </c>
      <c r="G257" s="463">
        <v>1010481.11</v>
      </c>
      <c r="H257" s="455"/>
    </row>
    <row r="258" spans="1:8" ht="9.9499999999999993" customHeight="1" x14ac:dyDescent="0.25">
      <c r="A258" s="458" t="s">
        <v>1594</v>
      </c>
      <c r="B258" s="459" t="s">
        <v>1595</v>
      </c>
      <c r="C258" s="455"/>
      <c r="D258" s="464">
        <v>915069.85</v>
      </c>
      <c r="E258" s="464">
        <v>95411.26</v>
      </c>
      <c r="F258" s="464">
        <v>0</v>
      </c>
      <c r="G258" s="464">
        <v>1010481.11</v>
      </c>
      <c r="H258" s="455"/>
    </row>
    <row r="259" spans="1:8" ht="9.9499999999999993" customHeight="1" x14ac:dyDescent="0.25">
      <c r="A259" s="460" t="s">
        <v>1596</v>
      </c>
      <c r="B259" s="461" t="s">
        <v>1597</v>
      </c>
      <c r="C259" s="461" t="s">
        <v>424</v>
      </c>
      <c r="D259" s="462">
        <v>228244.09</v>
      </c>
      <c r="E259" s="462">
        <v>31988.74</v>
      </c>
      <c r="F259" s="462">
        <v>0</v>
      </c>
      <c r="G259" s="462">
        <v>260232.83</v>
      </c>
      <c r="H259" s="455"/>
    </row>
    <row r="260" spans="1:8" ht="9.9499999999999993" customHeight="1" x14ac:dyDescent="0.25">
      <c r="A260" s="460" t="s">
        <v>1598</v>
      </c>
      <c r="B260" s="461" t="s">
        <v>1599</v>
      </c>
      <c r="C260" s="461" t="s">
        <v>422</v>
      </c>
      <c r="D260" s="462">
        <v>457590.68</v>
      </c>
      <c r="E260" s="462">
        <v>38723.94</v>
      </c>
      <c r="F260" s="462">
        <v>0</v>
      </c>
      <c r="G260" s="462">
        <v>496314.62</v>
      </c>
      <c r="H260" s="455"/>
    </row>
    <row r="261" spans="1:8" ht="9.9499999999999993" customHeight="1" x14ac:dyDescent="0.25">
      <c r="A261" s="460" t="s">
        <v>1600</v>
      </c>
      <c r="B261" s="461" t="s">
        <v>1601</v>
      </c>
      <c r="C261" s="461" t="s">
        <v>426</v>
      </c>
      <c r="D261" s="462">
        <v>141240.54</v>
      </c>
      <c r="E261" s="462">
        <v>17674.78</v>
      </c>
      <c r="F261" s="462">
        <v>0</v>
      </c>
      <c r="G261" s="462">
        <v>158915.32</v>
      </c>
      <c r="H261" s="455"/>
    </row>
    <row r="262" spans="1:8" ht="9.9499999999999993" customHeight="1" x14ac:dyDescent="0.25">
      <c r="A262" s="460" t="s">
        <v>1602</v>
      </c>
      <c r="B262" s="461" t="s">
        <v>1603</v>
      </c>
      <c r="C262" s="461" t="s">
        <v>420</v>
      </c>
      <c r="D262" s="462">
        <v>87994.54</v>
      </c>
      <c r="E262" s="462">
        <v>7023.8</v>
      </c>
      <c r="F262" s="462">
        <v>0</v>
      </c>
      <c r="G262" s="462">
        <v>95018.34</v>
      </c>
      <c r="H262" s="455"/>
    </row>
    <row r="263" spans="1:8" ht="18.95" customHeight="1" x14ac:dyDescent="0.25">
      <c r="A263" s="456" t="s">
        <v>1604</v>
      </c>
      <c r="B263" s="457" t="s">
        <v>1605</v>
      </c>
      <c r="C263" s="455"/>
      <c r="D263" s="463">
        <v>5442041.3700000001</v>
      </c>
      <c r="E263" s="463">
        <v>1165873.8500000001</v>
      </c>
      <c r="F263" s="463">
        <v>0</v>
      </c>
      <c r="G263" s="463">
        <v>6607915.2199999997</v>
      </c>
      <c r="H263" s="455"/>
    </row>
    <row r="264" spans="1:8" ht="18.95" customHeight="1" x14ac:dyDescent="0.25">
      <c r="A264" s="458" t="s">
        <v>1606</v>
      </c>
      <c r="B264" s="459" t="s">
        <v>1607</v>
      </c>
      <c r="C264" s="455"/>
      <c r="D264" s="464">
        <v>5442041.3700000001</v>
      </c>
      <c r="E264" s="464">
        <v>1165873.8500000001</v>
      </c>
      <c r="F264" s="464">
        <v>0</v>
      </c>
      <c r="G264" s="464">
        <v>6607915.2199999997</v>
      </c>
      <c r="H264" s="455"/>
    </row>
    <row r="265" spans="1:8" ht="9.9499999999999993" customHeight="1" x14ac:dyDescent="0.25">
      <c r="A265" s="460" t="s">
        <v>1608</v>
      </c>
      <c r="B265" s="461" t="s">
        <v>1609</v>
      </c>
      <c r="C265" s="461" t="s">
        <v>430</v>
      </c>
      <c r="D265" s="462">
        <v>1583005.36</v>
      </c>
      <c r="E265" s="462">
        <v>229826.13</v>
      </c>
      <c r="F265" s="462">
        <v>0</v>
      </c>
      <c r="G265" s="462">
        <v>1812831.49</v>
      </c>
      <c r="H265" s="455"/>
    </row>
    <row r="266" spans="1:8" ht="9.9499999999999993" customHeight="1" x14ac:dyDescent="0.25">
      <c r="A266" s="460" t="s">
        <v>1610</v>
      </c>
      <c r="B266" s="461" t="s">
        <v>1611</v>
      </c>
      <c r="C266" s="461" t="s">
        <v>432</v>
      </c>
      <c r="D266" s="462">
        <v>1400125.42</v>
      </c>
      <c r="E266" s="462">
        <v>212545.76</v>
      </c>
      <c r="F266" s="462">
        <v>0</v>
      </c>
      <c r="G266" s="462">
        <v>1612671.18</v>
      </c>
      <c r="H266" s="455"/>
    </row>
    <row r="267" spans="1:8" ht="9.9499999999999993" customHeight="1" x14ac:dyDescent="0.25">
      <c r="A267" s="460" t="s">
        <v>1612</v>
      </c>
      <c r="B267" s="461" t="s">
        <v>1613</v>
      </c>
      <c r="C267" s="461" t="s">
        <v>436</v>
      </c>
      <c r="D267" s="462">
        <v>667742.73</v>
      </c>
      <c r="E267" s="462">
        <v>100297.58</v>
      </c>
      <c r="F267" s="462">
        <v>0</v>
      </c>
      <c r="G267" s="462">
        <v>768040.31</v>
      </c>
      <c r="H267" s="455"/>
    </row>
    <row r="268" spans="1:8" ht="18.95" customHeight="1" x14ac:dyDescent="0.25">
      <c r="A268" s="460" t="s">
        <v>1614</v>
      </c>
      <c r="B268" s="461" t="s">
        <v>1615</v>
      </c>
      <c r="C268" s="461" t="s">
        <v>438</v>
      </c>
      <c r="D268" s="462">
        <v>218556.16</v>
      </c>
      <c r="E268" s="462">
        <v>861.13</v>
      </c>
      <c r="F268" s="462">
        <v>0</v>
      </c>
      <c r="G268" s="462">
        <v>219417.29</v>
      </c>
      <c r="H268" s="455"/>
    </row>
    <row r="269" spans="1:8" ht="9.9499999999999993" customHeight="1" x14ac:dyDescent="0.25">
      <c r="A269" s="460" t="s">
        <v>1616</v>
      </c>
      <c r="B269" s="461" t="s">
        <v>1617</v>
      </c>
      <c r="C269" s="461" t="s">
        <v>440</v>
      </c>
      <c r="D269" s="462">
        <v>60847.24</v>
      </c>
      <c r="E269" s="462">
        <v>8755.86</v>
      </c>
      <c r="F269" s="462">
        <v>0</v>
      </c>
      <c r="G269" s="462">
        <v>69603.100000000006</v>
      </c>
      <c r="H269" s="455"/>
    </row>
    <row r="270" spans="1:8" ht="9.9499999999999993" customHeight="1" x14ac:dyDescent="0.25">
      <c r="A270" s="460" t="s">
        <v>1618</v>
      </c>
      <c r="B270" s="461" t="s">
        <v>1619</v>
      </c>
      <c r="C270" s="461" t="s">
        <v>166</v>
      </c>
      <c r="D270" s="462">
        <v>1165203.44</v>
      </c>
      <c r="E270" s="462">
        <v>519269.02</v>
      </c>
      <c r="F270" s="462">
        <v>0</v>
      </c>
      <c r="G270" s="462">
        <v>1684472.46</v>
      </c>
      <c r="H270" s="455"/>
    </row>
    <row r="271" spans="1:8" ht="9.9499999999999993" customHeight="1" x14ac:dyDescent="0.25">
      <c r="A271" s="460" t="s">
        <v>1620</v>
      </c>
      <c r="B271" s="461" t="s">
        <v>1621</v>
      </c>
      <c r="C271" s="461" t="s">
        <v>434</v>
      </c>
      <c r="D271" s="462">
        <v>276069.89</v>
      </c>
      <c r="E271" s="462">
        <v>43893.89</v>
      </c>
      <c r="F271" s="462">
        <v>0</v>
      </c>
      <c r="G271" s="462">
        <v>319963.78000000003</v>
      </c>
      <c r="H271" s="455"/>
    </row>
    <row r="272" spans="1:8" ht="9.9499999999999993" customHeight="1" x14ac:dyDescent="0.25">
      <c r="A272" s="460" t="s">
        <v>1622</v>
      </c>
      <c r="B272" s="461" t="s">
        <v>1623</v>
      </c>
      <c r="C272" s="461" t="s">
        <v>625</v>
      </c>
      <c r="D272" s="462">
        <v>70491.13</v>
      </c>
      <c r="E272" s="462">
        <v>50424.480000000003</v>
      </c>
      <c r="F272" s="462">
        <v>0</v>
      </c>
      <c r="G272" s="462">
        <v>120915.61</v>
      </c>
      <c r="H272" s="455"/>
    </row>
    <row r="273" spans="1:8" ht="9.9499999999999993" customHeight="1" x14ac:dyDescent="0.25">
      <c r="A273" s="456" t="s">
        <v>1624</v>
      </c>
      <c r="B273" s="457" t="s">
        <v>1625</v>
      </c>
      <c r="C273" s="455"/>
      <c r="D273" s="463">
        <v>391788.57</v>
      </c>
      <c r="E273" s="463">
        <v>554614.39</v>
      </c>
      <c r="F273" s="463">
        <v>0</v>
      </c>
      <c r="G273" s="463">
        <v>946402.96</v>
      </c>
      <c r="H273" s="455"/>
    </row>
    <row r="274" spans="1:8" ht="9.9499999999999993" customHeight="1" x14ac:dyDescent="0.25">
      <c r="A274" s="458" t="s">
        <v>1626</v>
      </c>
      <c r="B274" s="459" t="s">
        <v>1627</v>
      </c>
      <c r="C274" s="455"/>
      <c r="D274" s="464">
        <v>391788.57</v>
      </c>
      <c r="E274" s="464">
        <v>554614.39</v>
      </c>
      <c r="F274" s="464">
        <v>0</v>
      </c>
      <c r="G274" s="464">
        <v>946402.96</v>
      </c>
      <c r="H274" s="455"/>
    </row>
    <row r="275" spans="1:8" ht="9.9499999999999993" customHeight="1" x14ac:dyDescent="0.25">
      <c r="A275" s="460" t="s">
        <v>1628</v>
      </c>
      <c r="B275" s="461" t="s">
        <v>1629</v>
      </c>
      <c r="C275" s="461" t="s">
        <v>445</v>
      </c>
      <c r="D275" s="462">
        <v>236553.79</v>
      </c>
      <c r="E275" s="462">
        <v>20529.330000000002</v>
      </c>
      <c r="F275" s="462">
        <v>0</v>
      </c>
      <c r="G275" s="462">
        <v>257083.12</v>
      </c>
      <c r="H275" s="455"/>
    </row>
    <row r="276" spans="1:8" ht="9.9499999999999993" customHeight="1" x14ac:dyDescent="0.25">
      <c r="A276" s="460" t="s">
        <v>1630</v>
      </c>
      <c r="B276" s="461" t="s">
        <v>1631</v>
      </c>
      <c r="C276" s="461" t="s">
        <v>447</v>
      </c>
      <c r="D276" s="462">
        <v>145498.49</v>
      </c>
      <c r="E276" s="462">
        <v>2711.72</v>
      </c>
      <c r="F276" s="462">
        <v>0</v>
      </c>
      <c r="G276" s="462">
        <v>148210.21</v>
      </c>
      <c r="H276" s="455"/>
    </row>
    <row r="277" spans="1:8" ht="18.95" customHeight="1" x14ac:dyDescent="0.25">
      <c r="A277" s="460" t="s">
        <v>1632</v>
      </c>
      <c r="B277" s="461" t="s">
        <v>1633</v>
      </c>
      <c r="C277" s="461" t="s">
        <v>1634</v>
      </c>
      <c r="D277" s="462">
        <v>9736.2900000000009</v>
      </c>
      <c r="E277" s="462">
        <v>531373.34</v>
      </c>
      <c r="F277" s="462">
        <v>0</v>
      </c>
      <c r="G277" s="462">
        <v>541109.63</v>
      </c>
      <c r="H277" s="455"/>
    </row>
    <row r="278" spans="1:8" ht="9.9499999999999993" customHeight="1" x14ac:dyDescent="0.25">
      <c r="A278" s="456" t="s">
        <v>1635</v>
      </c>
      <c r="B278" s="457" t="s">
        <v>1636</v>
      </c>
      <c r="C278" s="455"/>
      <c r="D278" s="463">
        <v>1840700.59</v>
      </c>
      <c r="E278" s="463">
        <v>130557.1</v>
      </c>
      <c r="F278" s="463">
        <v>0</v>
      </c>
      <c r="G278" s="463">
        <v>1971257.69</v>
      </c>
      <c r="H278" s="455"/>
    </row>
    <row r="279" spans="1:8" ht="9.9499999999999993" customHeight="1" x14ac:dyDescent="0.25">
      <c r="A279" s="458" t="s">
        <v>1637</v>
      </c>
      <c r="B279" s="459" t="s">
        <v>1638</v>
      </c>
      <c r="C279" s="455"/>
      <c r="D279" s="464">
        <v>1840700.59</v>
      </c>
      <c r="E279" s="464">
        <v>130557.1</v>
      </c>
      <c r="F279" s="464">
        <v>0</v>
      </c>
      <c r="G279" s="464">
        <v>1971257.69</v>
      </c>
      <c r="H279" s="455"/>
    </row>
    <row r="280" spans="1:8" ht="9.9499999999999993" customHeight="1" x14ac:dyDescent="0.25">
      <c r="A280" s="460" t="s">
        <v>1639</v>
      </c>
      <c r="B280" s="461" t="s">
        <v>1640</v>
      </c>
      <c r="C280" s="461" t="s">
        <v>453</v>
      </c>
      <c r="D280" s="462">
        <v>1019273.04</v>
      </c>
      <c r="E280" s="462">
        <v>50982.44</v>
      </c>
      <c r="F280" s="462">
        <v>0</v>
      </c>
      <c r="G280" s="462">
        <v>1070255.48</v>
      </c>
      <c r="H280" s="455"/>
    </row>
    <row r="281" spans="1:8" ht="9.9499999999999993" customHeight="1" x14ac:dyDescent="0.25">
      <c r="A281" s="460" t="s">
        <v>1641</v>
      </c>
      <c r="B281" s="461" t="s">
        <v>1642</v>
      </c>
      <c r="C281" s="461" t="s">
        <v>455</v>
      </c>
      <c r="D281" s="462">
        <v>125796.78</v>
      </c>
      <c r="E281" s="462">
        <v>18093.13</v>
      </c>
      <c r="F281" s="462">
        <v>0</v>
      </c>
      <c r="G281" s="462">
        <v>143889.91</v>
      </c>
      <c r="H281" s="455"/>
    </row>
    <row r="282" spans="1:8" ht="9.9499999999999993" customHeight="1" x14ac:dyDescent="0.25">
      <c r="A282" s="460" t="s">
        <v>1643</v>
      </c>
      <c r="B282" s="461" t="s">
        <v>1644</v>
      </c>
      <c r="C282" s="461" t="s">
        <v>457</v>
      </c>
      <c r="D282" s="462">
        <v>291473.39</v>
      </c>
      <c r="E282" s="462">
        <v>36023.43</v>
      </c>
      <c r="F282" s="462">
        <v>0</v>
      </c>
      <c r="G282" s="462">
        <v>327496.82</v>
      </c>
      <c r="H282" s="455"/>
    </row>
    <row r="283" spans="1:8" ht="9.9499999999999993" customHeight="1" x14ac:dyDescent="0.25">
      <c r="A283" s="460" t="s">
        <v>1645</v>
      </c>
      <c r="B283" s="461" t="s">
        <v>1646</v>
      </c>
      <c r="C283" s="461" t="s">
        <v>459</v>
      </c>
      <c r="D283" s="462">
        <v>-11143.53</v>
      </c>
      <c r="E283" s="462">
        <v>938.1</v>
      </c>
      <c r="F283" s="462">
        <v>0</v>
      </c>
      <c r="G283" s="462">
        <v>-10205.43</v>
      </c>
      <c r="H283" s="455"/>
    </row>
    <row r="284" spans="1:8" ht="18.95" customHeight="1" x14ac:dyDescent="0.25">
      <c r="A284" s="460" t="s">
        <v>1647</v>
      </c>
      <c r="B284" s="461" t="s">
        <v>1648</v>
      </c>
      <c r="C284" s="461" t="s">
        <v>1649</v>
      </c>
      <c r="D284" s="462">
        <v>329621.75</v>
      </c>
      <c r="E284" s="462">
        <v>0</v>
      </c>
      <c r="F284" s="462">
        <v>0</v>
      </c>
      <c r="G284" s="462">
        <v>329621.75</v>
      </c>
      <c r="H284" s="455"/>
    </row>
    <row r="285" spans="1:8" ht="18.95" customHeight="1" x14ac:dyDescent="0.25">
      <c r="A285" s="460" t="s">
        <v>1650</v>
      </c>
      <c r="B285" s="461" t="s">
        <v>1651</v>
      </c>
      <c r="C285" s="461" t="s">
        <v>1652</v>
      </c>
      <c r="D285" s="462">
        <v>26880</v>
      </c>
      <c r="E285" s="462">
        <v>6720</v>
      </c>
      <c r="F285" s="462">
        <v>0</v>
      </c>
      <c r="G285" s="462">
        <v>33600</v>
      </c>
      <c r="H285" s="455"/>
    </row>
    <row r="286" spans="1:8" ht="18.95" customHeight="1" x14ac:dyDescent="0.25">
      <c r="A286" s="460" t="s">
        <v>1956</v>
      </c>
      <c r="B286" s="461" t="s">
        <v>1957</v>
      </c>
      <c r="C286" s="461" t="s">
        <v>1958</v>
      </c>
      <c r="D286" s="462">
        <v>0</v>
      </c>
      <c r="E286" s="462">
        <v>8000</v>
      </c>
      <c r="F286" s="462">
        <v>0</v>
      </c>
      <c r="G286" s="462">
        <v>8000</v>
      </c>
      <c r="H286" s="455"/>
    </row>
    <row r="287" spans="1:8" ht="9.9499999999999993" customHeight="1" x14ac:dyDescent="0.25">
      <c r="A287" s="460" t="s">
        <v>1653</v>
      </c>
      <c r="B287" s="461" t="s">
        <v>1654</v>
      </c>
      <c r="C287" s="461" t="s">
        <v>1655</v>
      </c>
      <c r="D287" s="462">
        <v>480</v>
      </c>
      <c r="E287" s="462">
        <v>2800</v>
      </c>
      <c r="F287" s="462">
        <v>0</v>
      </c>
      <c r="G287" s="462">
        <v>3280</v>
      </c>
      <c r="H287" s="455"/>
    </row>
    <row r="288" spans="1:8" ht="9.9499999999999993" customHeight="1" x14ac:dyDescent="0.25">
      <c r="A288" s="460" t="s">
        <v>1656</v>
      </c>
      <c r="B288" s="461" t="s">
        <v>1657</v>
      </c>
      <c r="C288" s="461" t="s">
        <v>955</v>
      </c>
      <c r="D288" s="462">
        <v>5519.16</v>
      </c>
      <c r="E288" s="462">
        <v>0</v>
      </c>
      <c r="F288" s="462">
        <v>0</v>
      </c>
      <c r="G288" s="462">
        <v>5519.16</v>
      </c>
      <c r="H288" s="455"/>
    </row>
    <row r="289" spans="1:8" ht="18.95" customHeight="1" x14ac:dyDescent="0.25">
      <c r="A289" s="460" t="s">
        <v>1658</v>
      </c>
      <c r="B289" s="461" t="s">
        <v>1659</v>
      </c>
      <c r="C289" s="461" t="s">
        <v>1002</v>
      </c>
      <c r="D289" s="462">
        <v>52800</v>
      </c>
      <c r="E289" s="462">
        <v>7000</v>
      </c>
      <c r="F289" s="462">
        <v>0</v>
      </c>
      <c r="G289" s="462">
        <v>59800</v>
      </c>
      <c r="H289" s="455"/>
    </row>
    <row r="290" spans="1:8" ht="9.9499999999999993" customHeight="1" x14ac:dyDescent="0.25">
      <c r="A290" s="456" t="s">
        <v>1660</v>
      </c>
      <c r="B290" s="457" t="s">
        <v>1661</v>
      </c>
      <c r="C290" s="455"/>
      <c r="D290" s="463">
        <v>340659.14</v>
      </c>
      <c r="E290" s="463">
        <v>27757.26</v>
      </c>
      <c r="F290" s="463">
        <v>0</v>
      </c>
      <c r="G290" s="463">
        <v>368416.4</v>
      </c>
      <c r="H290" s="455"/>
    </row>
    <row r="291" spans="1:8" ht="9.9499999999999993" customHeight="1" x14ac:dyDescent="0.25">
      <c r="A291" s="458" t="s">
        <v>1662</v>
      </c>
      <c r="B291" s="459" t="s">
        <v>1663</v>
      </c>
      <c r="C291" s="455"/>
      <c r="D291" s="464">
        <v>340659.14</v>
      </c>
      <c r="E291" s="464">
        <v>27757.26</v>
      </c>
      <c r="F291" s="464">
        <v>0</v>
      </c>
      <c r="G291" s="464">
        <v>368416.4</v>
      </c>
      <c r="H291" s="455"/>
    </row>
    <row r="292" spans="1:8" ht="9.9499999999999993" customHeight="1" x14ac:dyDescent="0.25">
      <c r="A292" s="460" t="s">
        <v>1664</v>
      </c>
      <c r="B292" s="461" t="s">
        <v>1665</v>
      </c>
      <c r="C292" s="461" t="s">
        <v>465</v>
      </c>
      <c r="D292" s="462">
        <v>117978.07</v>
      </c>
      <c r="E292" s="462">
        <v>12675.52</v>
      </c>
      <c r="F292" s="462">
        <v>0</v>
      </c>
      <c r="G292" s="462">
        <v>130653.59</v>
      </c>
      <c r="H292" s="455"/>
    </row>
    <row r="293" spans="1:8" ht="9.9499999999999993" customHeight="1" x14ac:dyDescent="0.25">
      <c r="A293" s="460" t="s">
        <v>1666</v>
      </c>
      <c r="B293" s="461" t="s">
        <v>1667</v>
      </c>
      <c r="C293" s="461" t="s">
        <v>1668</v>
      </c>
      <c r="D293" s="462">
        <v>215540.44</v>
      </c>
      <c r="E293" s="462">
        <v>8599.5400000000009</v>
      </c>
      <c r="F293" s="462">
        <v>0</v>
      </c>
      <c r="G293" s="462">
        <v>224139.98</v>
      </c>
      <c r="H293" s="455"/>
    </row>
    <row r="294" spans="1:8" ht="9.9499999999999993" customHeight="1" x14ac:dyDescent="0.25">
      <c r="A294" s="460" t="s">
        <v>1669</v>
      </c>
      <c r="B294" s="461" t="s">
        <v>1670</v>
      </c>
      <c r="C294" s="461" t="s">
        <v>469</v>
      </c>
      <c r="D294" s="462">
        <v>7140.63</v>
      </c>
      <c r="E294" s="462">
        <v>6482.2</v>
      </c>
      <c r="F294" s="462">
        <v>0</v>
      </c>
      <c r="G294" s="462">
        <v>13622.83</v>
      </c>
      <c r="H294" s="455"/>
    </row>
    <row r="295" spans="1:8" ht="9.9499999999999993" customHeight="1" x14ac:dyDescent="0.25">
      <c r="A295" s="456" t="s">
        <v>1671</v>
      </c>
      <c r="B295" s="457" t="s">
        <v>1672</v>
      </c>
      <c r="C295" s="455"/>
      <c r="D295" s="463">
        <v>32831.199999999997</v>
      </c>
      <c r="E295" s="463">
        <v>3017.15</v>
      </c>
      <c r="F295" s="463">
        <v>0</v>
      </c>
      <c r="G295" s="463">
        <v>35848.35</v>
      </c>
      <c r="H295" s="455"/>
    </row>
    <row r="296" spans="1:8" ht="9.9499999999999993" customHeight="1" x14ac:dyDescent="0.25">
      <c r="A296" s="458" t="s">
        <v>1673</v>
      </c>
      <c r="B296" s="459" t="s">
        <v>1674</v>
      </c>
      <c r="C296" s="455"/>
      <c r="D296" s="464">
        <v>32831.199999999997</v>
      </c>
      <c r="E296" s="464">
        <v>3017.15</v>
      </c>
      <c r="F296" s="464">
        <v>0</v>
      </c>
      <c r="G296" s="464">
        <v>35848.35</v>
      </c>
      <c r="H296" s="455"/>
    </row>
    <row r="297" spans="1:8" ht="9.9499999999999993" customHeight="1" x14ac:dyDescent="0.25">
      <c r="A297" s="460" t="s">
        <v>1675</v>
      </c>
      <c r="B297" s="461" t="s">
        <v>1676</v>
      </c>
      <c r="C297" s="461" t="s">
        <v>634</v>
      </c>
      <c r="D297" s="462">
        <v>11179.2</v>
      </c>
      <c r="E297" s="462">
        <v>870</v>
      </c>
      <c r="F297" s="462">
        <v>0</v>
      </c>
      <c r="G297" s="462">
        <v>12049.2</v>
      </c>
      <c r="H297" s="455"/>
    </row>
    <row r="298" spans="1:8" ht="9.9499999999999993" customHeight="1" x14ac:dyDescent="0.25">
      <c r="A298" s="460" t="s">
        <v>1677</v>
      </c>
      <c r="B298" s="461" t="s">
        <v>1678</v>
      </c>
      <c r="C298" s="461" t="s">
        <v>473</v>
      </c>
      <c r="D298" s="462">
        <v>1302</v>
      </c>
      <c r="E298" s="462">
        <v>30</v>
      </c>
      <c r="F298" s="462">
        <v>0</v>
      </c>
      <c r="G298" s="462">
        <v>1332</v>
      </c>
      <c r="H298" s="455"/>
    </row>
    <row r="299" spans="1:8" ht="18.95" customHeight="1" x14ac:dyDescent="0.25">
      <c r="A299" s="460" t="s">
        <v>1679</v>
      </c>
      <c r="B299" s="461" t="s">
        <v>1680</v>
      </c>
      <c r="C299" s="461" t="s">
        <v>1681</v>
      </c>
      <c r="D299" s="462">
        <v>20350</v>
      </c>
      <c r="E299" s="462">
        <v>2117.15</v>
      </c>
      <c r="F299" s="462">
        <v>0</v>
      </c>
      <c r="G299" s="462">
        <v>22467.15</v>
      </c>
      <c r="H299" s="455"/>
    </row>
    <row r="300" spans="1:8" ht="9.9499999999999993" customHeight="1" x14ac:dyDescent="0.25">
      <c r="A300" s="456" t="s">
        <v>1682</v>
      </c>
      <c r="B300" s="457" t="s">
        <v>1683</v>
      </c>
      <c r="C300" s="455"/>
      <c r="D300" s="463">
        <v>1191344.21</v>
      </c>
      <c r="E300" s="463">
        <v>283031.62</v>
      </c>
      <c r="F300" s="463">
        <v>0</v>
      </c>
      <c r="G300" s="463">
        <v>1474375.83</v>
      </c>
      <c r="H300" s="455"/>
    </row>
    <row r="301" spans="1:8" ht="9.9499999999999993" customHeight="1" x14ac:dyDescent="0.25">
      <c r="A301" s="458" t="s">
        <v>1684</v>
      </c>
      <c r="B301" s="459" t="s">
        <v>1685</v>
      </c>
      <c r="C301" s="455"/>
      <c r="D301" s="464">
        <v>1191344.21</v>
      </c>
      <c r="E301" s="464">
        <v>283031.62</v>
      </c>
      <c r="F301" s="464">
        <v>0</v>
      </c>
      <c r="G301" s="464">
        <v>1474375.83</v>
      </c>
      <c r="H301" s="455"/>
    </row>
    <row r="302" spans="1:8" ht="18.95" customHeight="1" x14ac:dyDescent="0.25">
      <c r="A302" s="460" t="s">
        <v>1686</v>
      </c>
      <c r="B302" s="461" t="s">
        <v>1687</v>
      </c>
      <c r="C302" s="461" t="s">
        <v>1688</v>
      </c>
      <c r="D302" s="462">
        <v>7374.47</v>
      </c>
      <c r="E302" s="462">
        <v>6517.06</v>
      </c>
      <c r="F302" s="462">
        <v>0</v>
      </c>
      <c r="G302" s="462">
        <v>13891.53</v>
      </c>
      <c r="H302" s="455"/>
    </row>
    <row r="303" spans="1:8" ht="9.9499999999999993" customHeight="1" x14ac:dyDescent="0.25">
      <c r="A303" s="460" t="s">
        <v>1689</v>
      </c>
      <c r="B303" s="461" t="s">
        <v>1690</v>
      </c>
      <c r="C303" s="461" t="s">
        <v>481</v>
      </c>
      <c r="D303" s="462">
        <v>56827.68</v>
      </c>
      <c r="E303" s="462">
        <v>0</v>
      </c>
      <c r="F303" s="462">
        <v>0</v>
      </c>
      <c r="G303" s="462">
        <v>56827.68</v>
      </c>
      <c r="H303" s="455"/>
    </row>
    <row r="304" spans="1:8" ht="9.9499999999999993" customHeight="1" x14ac:dyDescent="0.25">
      <c r="A304" s="460" t="s">
        <v>1691</v>
      </c>
      <c r="B304" s="461" t="s">
        <v>1692</v>
      </c>
      <c r="C304" s="461" t="s">
        <v>528</v>
      </c>
      <c r="D304" s="462">
        <v>233864.21</v>
      </c>
      <c r="E304" s="462">
        <v>7059.05</v>
      </c>
      <c r="F304" s="462">
        <v>0</v>
      </c>
      <c r="G304" s="462">
        <v>240923.26</v>
      </c>
      <c r="H304" s="455"/>
    </row>
    <row r="305" spans="1:8" ht="9.9499999999999993" customHeight="1" x14ac:dyDescent="0.25">
      <c r="A305" s="460" t="s">
        <v>1693</v>
      </c>
      <c r="B305" s="461" t="s">
        <v>1694</v>
      </c>
      <c r="C305" s="461" t="s">
        <v>483</v>
      </c>
      <c r="D305" s="462">
        <v>179877.95</v>
      </c>
      <c r="E305" s="462">
        <v>21600.49</v>
      </c>
      <c r="F305" s="462">
        <v>0</v>
      </c>
      <c r="G305" s="462">
        <v>201478.44</v>
      </c>
      <c r="H305" s="455"/>
    </row>
    <row r="306" spans="1:8" ht="18.95" customHeight="1" x14ac:dyDescent="0.25">
      <c r="A306" s="460" t="s">
        <v>1695</v>
      </c>
      <c r="B306" s="461" t="s">
        <v>1696</v>
      </c>
      <c r="C306" s="461" t="s">
        <v>1697</v>
      </c>
      <c r="D306" s="462">
        <v>157735.48000000001</v>
      </c>
      <c r="E306" s="462">
        <v>8719.7800000000007</v>
      </c>
      <c r="F306" s="462">
        <v>0</v>
      </c>
      <c r="G306" s="462">
        <v>166455.26</v>
      </c>
      <c r="H306" s="455"/>
    </row>
    <row r="307" spans="1:8" ht="9.9499999999999993" customHeight="1" x14ac:dyDescent="0.25">
      <c r="A307" s="460" t="s">
        <v>1698</v>
      </c>
      <c r="B307" s="461" t="s">
        <v>1699</v>
      </c>
      <c r="C307" s="461" t="s">
        <v>1700</v>
      </c>
      <c r="D307" s="462">
        <v>14613.3</v>
      </c>
      <c r="E307" s="462">
        <v>754.15</v>
      </c>
      <c r="F307" s="462">
        <v>0</v>
      </c>
      <c r="G307" s="462">
        <v>15367.45</v>
      </c>
      <c r="H307" s="455"/>
    </row>
    <row r="308" spans="1:8" ht="18.95" customHeight="1" x14ac:dyDescent="0.25">
      <c r="A308" s="460" t="s">
        <v>1701</v>
      </c>
      <c r="B308" s="461" t="s">
        <v>1702</v>
      </c>
      <c r="C308" s="461" t="s">
        <v>1703</v>
      </c>
      <c r="D308" s="462">
        <v>90730.13</v>
      </c>
      <c r="E308" s="462">
        <v>400</v>
      </c>
      <c r="F308" s="462">
        <v>0</v>
      </c>
      <c r="G308" s="462">
        <v>91130.13</v>
      </c>
      <c r="H308" s="455"/>
    </row>
    <row r="309" spans="1:8" ht="9.9499999999999993" customHeight="1" x14ac:dyDescent="0.25">
      <c r="A309" s="460" t="s">
        <v>1704</v>
      </c>
      <c r="B309" s="461" t="s">
        <v>1705</v>
      </c>
      <c r="C309" s="461" t="s">
        <v>491</v>
      </c>
      <c r="D309" s="462">
        <v>14484.13</v>
      </c>
      <c r="E309" s="462">
        <v>4290.18</v>
      </c>
      <c r="F309" s="462">
        <v>0</v>
      </c>
      <c r="G309" s="462">
        <v>18774.310000000001</v>
      </c>
      <c r="H309" s="455"/>
    </row>
    <row r="310" spans="1:8" ht="9.9499999999999993" customHeight="1" x14ac:dyDescent="0.25">
      <c r="A310" s="460" t="s">
        <v>1706</v>
      </c>
      <c r="B310" s="461" t="s">
        <v>1707</v>
      </c>
      <c r="C310" s="461" t="s">
        <v>493</v>
      </c>
      <c r="D310" s="462">
        <v>193026.3</v>
      </c>
      <c r="E310" s="462">
        <v>23426.3</v>
      </c>
      <c r="F310" s="462">
        <v>0</v>
      </c>
      <c r="G310" s="462">
        <v>216452.6</v>
      </c>
      <c r="H310" s="455"/>
    </row>
    <row r="311" spans="1:8" ht="9.9499999999999993" customHeight="1" x14ac:dyDescent="0.25">
      <c r="A311" s="460" t="s">
        <v>1959</v>
      </c>
      <c r="B311" s="461" t="s">
        <v>1960</v>
      </c>
      <c r="C311" s="461" t="s">
        <v>1961</v>
      </c>
      <c r="D311" s="462">
        <v>0</v>
      </c>
      <c r="E311" s="462">
        <v>3401.95</v>
      </c>
      <c r="F311" s="462">
        <v>0</v>
      </c>
      <c r="G311" s="462">
        <v>3401.95</v>
      </c>
      <c r="H311" s="455"/>
    </row>
    <row r="312" spans="1:8" ht="9.9499999999999993" customHeight="1" x14ac:dyDescent="0.25">
      <c r="A312" s="460" t="s">
        <v>1708</v>
      </c>
      <c r="B312" s="461" t="s">
        <v>1709</v>
      </c>
      <c r="C312" s="461" t="s">
        <v>495</v>
      </c>
      <c r="D312" s="462">
        <v>16791.04</v>
      </c>
      <c r="E312" s="462">
        <v>0</v>
      </c>
      <c r="F312" s="462">
        <v>0</v>
      </c>
      <c r="G312" s="462">
        <v>16791.04</v>
      </c>
      <c r="H312" s="455"/>
    </row>
    <row r="313" spans="1:8" ht="9.9499999999999993" customHeight="1" x14ac:dyDescent="0.25">
      <c r="A313" s="460" t="s">
        <v>1710</v>
      </c>
      <c r="B313" s="461" t="s">
        <v>1711</v>
      </c>
      <c r="C313" s="461" t="s">
        <v>497</v>
      </c>
      <c r="D313" s="462">
        <v>8081.82</v>
      </c>
      <c r="E313" s="462">
        <v>1110.8800000000001</v>
      </c>
      <c r="F313" s="462">
        <v>0</v>
      </c>
      <c r="G313" s="462">
        <v>9192.7000000000007</v>
      </c>
      <c r="H313" s="455"/>
    </row>
    <row r="314" spans="1:8" ht="9.9499999999999993" customHeight="1" x14ac:dyDescent="0.25">
      <c r="A314" s="460" t="s">
        <v>1712</v>
      </c>
      <c r="B314" s="461" t="s">
        <v>1713</v>
      </c>
      <c r="C314" s="461" t="s">
        <v>1714</v>
      </c>
      <c r="D314" s="462">
        <v>158416.67000000001</v>
      </c>
      <c r="E314" s="462">
        <v>158416.66</v>
      </c>
      <c r="F314" s="462">
        <v>0</v>
      </c>
      <c r="G314" s="462">
        <v>316833.33</v>
      </c>
      <c r="H314" s="455"/>
    </row>
    <row r="315" spans="1:8" ht="9.9499999999999993" customHeight="1" x14ac:dyDescent="0.25">
      <c r="A315" s="460" t="s">
        <v>1715</v>
      </c>
      <c r="B315" s="461" t="s">
        <v>1716</v>
      </c>
      <c r="C315" s="461" t="s">
        <v>1717</v>
      </c>
      <c r="D315" s="462">
        <v>59521.03</v>
      </c>
      <c r="E315" s="462">
        <v>47335.12</v>
      </c>
      <c r="F315" s="462">
        <v>0</v>
      </c>
      <c r="G315" s="462">
        <v>106856.15</v>
      </c>
      <c r="H315" s="455"/>
    </row>
    <row r="316" spans="1:8" ht="9.9499999999999993" customHeight="1" x14ac:dyDescent="0.25">
      <c r="A316" s="456" t="s">
        <v>1718</v>
      </c>
      <c r="B316" s="457" t="s">
        <v>711</v>
      </c>
      <c r="C316" s="455"/>
      <c r="D316" s="463">
        <v>5559693.3600000003</v>
      </c>
      <c r="E316" s="463">
        <v>622897.87</v>
      </c>
      <c r="F316" s="463">
        <v>0</v>
      </c>
      <c r="G316" s="463">
        <v>6182591.2300000004</v>
      </c>
      <c r="H316" s="455"/>
    </row>
    <row r="317" spans="1:8" ht="9.9499999999999993" customHeight="1" x14ac:dyDescent="0.25">
      <c r="A317" s="456" t="s">
        <v>1719</v>
      </c>
      <c r="B317" s="457" t="s">
        <v>1720</v>
      </c>
      <c r="C317" s="455"/>
      <c r="D317" s="463">
        <v>5559693.3600000003</v>
      </c>
      <c r="E317" s="463">
        <v>622897.87</v>
      </c>
      <c r="F317" s="463">
        <v>0</v>
      </c>
      <c r="G317" s="463">
        <v>6182591.2300000004</v>
      </c>
      <c r="H317" s="455"/>
    </row>
    <row r="318" spans="1:8" ht="9.9499999999999993" customHeight="1" x14ac:dyDescent="0.25">
      <c r="A318" s="456" t="s">
        <v>1721</v>
      </c>
      <c r="B318" s="457" t="s">
        <v>1722</v>
      </c>
      <c r="C318" s="455"/>
      <c r="D318" s="463">
        <v>3280780.23</v>
      </c>
      <c r="E318" s="463">
        <v>587936.30000000005</v>
      </c>
      <c r="F318" s="463">
        <v>0</v>
      </c>
      <c r="G318" s="463">
        <v>3868716.53</v>
      </c>
      <c r="H318" s="455"/>
    </row>
    <row r="319" spans="1:8" ht="9.9499999999999993" customHeight="1" x14ac:dyDescent="0.25">
      <c r="A319" s="458" t="s">
        <v>1723</v>
      </c>
      <c r="B319" s="459" t="s">
        <v>1724</v>
      </c>
      <c r="C319" s="455"/>
      <c r="D319" s="464">
        <v>3280780.23</v>
      </c>
      <c r="E319" s="464">
        <v>587936.30000000005</v>
      </c>
      <c r="F319" s="464">
        <v>0</v>
      </c>
      <c r="G319" s="464">
        <v>3868716.53</v>
      </c>
      <c r="H319" s="455"/>
    </row>
    <row r="320" spans="1:8" ht="9.9499999999999993" customHeight="1" x14ac:dyDescent="0.25">
      <c r="A320" s="460" t="s">
        <v>1725</v>
      </c>
      <c r="B320" s="461" t="s">
        <v>1726</v>
      </c>
      <c r="C320" s="461" t="s">
        <v>1727</v>
      </c>
      <c r="D320" s="462">
        <v>29950</v>
      </c>
      <c r="E320" s="462">
        <v>19600</v>
      </c>
      <c r="F320" s="462">
        <v>0</v>
      </c>
      <c r="G320" s="462">
        <v>49550</v>
      </c>
      <c r="H320" s="455"/>
    </row>
    <row r="321" spans="1:8" ht="18.95" customHeight="1" x14ac:dyDescent="0.25">
      <c r="A321" s="460" t="s">
        <v>1728</v>
      </c>
      <c r="B321" s="461" t="s">
        <v>1729</v>
      </c>
      <c r="C321" s="461" t="s">
        <v>1730</v>
      </c>
      <c r="D321" s="462">
        <v>1009.6</v>
      </c>
      <c r="E321" s="462">
        <v>1009.6</v>
      </c>
      <c r="F321" s="462">
        <v>0</v>
      </c>
      <c r="G321" s="462">
        <v>2019.2</v>
      </c>
      <c r="H321" s="455"/>
    </row>
    <row r="322" spans="1:8" ht="18.95" customHeight="1" x14ac:dyDescent="0.25">
      <c r="A322" s="460" t="s">
        <v>1731</v>
      </c>
      <c r="B322" s="461" t="s">
        <v>1732</v>
      </c>
      <c r="C322" s="461" t="s">
        <v>1733</v>
      </c>
      <c r="D322" s="462">
        <v>244014.25</v>
      </c>
      <c r="E322" s="462">
        <v>259587</v>
      </c>
      <c r="F322" s="462">
        <v>0</v>
      </c>
      <c r="G322" s="462">
        <v>503601.25</v>
      </c>
      <c r="H322" s="455"/>
    </row>
    <row r="323" spans="1:8" ht="18.95" customHeight="1" x14ac:dyDescent="0.25">
      <c r="A323" s="460" t="s">
        <v>1734</v>
      </c>
      <c r="B323" s="461" t="s">
        <v>1735</v>
      </c>
      <c r="C323" s="461" t="s">
        <v>1736</v>
      </c>
      <c r="D323" s="462">
        <v>3000</v>
      </c>
      <c r="E323" s="462">
        <v>0</v>
      </c>
      <c r="F323" s="462">
        <v>0</v>
      </c>
      <c r="G323" s="462">
        <v>3000</v>
      </c>
      <c r="H323" s="455"/>
    </row>
    <row r="324" spans="1:8" ht="18.95" customHeight="1" x14ac:dyDescent="0.25">
      <c r="A324" s="460" t="s">
        <v>1737</v>
      </c>
      <c r="B324" s="461" t="s">
        <v>1738</v>
      </c>
      <c r="C324" s="461" t="s">
        <v>1739</v>
      </c>
      <c r="D324" s="462">
        <v>109415</v>
      </c>
      <c r="E324" s="462">
        <v>104635</v>
      </c>
      <c r="F324" s="462">
        <v>0</v>
      </c>
      <c r="G324" s="462">
        <v>214050</v>
      </c>
      <c r="H324" s="455"/>
    </row>
    <row r="325" spans="1:8" ht="18.95" customHeight="1" x14ac:dyDescent="0.25">
      <c r="A325" s="460" t="s">
        <v>1740</v>
      </c>
      <c r="B325" s="461" t="s">
        <v>1741</v>
      </c>
      <c r="C325" s="461" t="s">
        <v>1742</v>
      </c>
      <c r="D325" s="462">
        <v>33645.839999999997</v>
      </c>
      <c r="E325" s="462">
        <v>16334.09</v>
      </c>
      <c r="F325" s="462">
        <v>0</v>
      </c>
      <c r="G325" s="462">
        <v>49979.93</v>
      </c>
      <c r="H325" s="455"/>
    </row>
    <row r="326" spans="1:8" ht="18.95" customHeight="1" x14ac:dyDescent="0.25">
      <c r="A326" s="460" t="s">
        <v>1743</v>
      </c>
      <c r="B326" s="461" t="s">
        <v>1744</v>
      </c>
      <c r="C326" s="461" t="s">
        <v>1745</v>
      </c>
      <c r="D326" s="462">
        <v>94558.66</v>
      </c>
      <c r="E326" s="462">
        <v>76420.66</v>
      </c>
      <c r="F326" s="462">
        <v>0</v>
      </c>
      <c r="G326" s="462">
        <v>170979.32</v>
      </c>
      <c r="H326" s="455"/>
    </row>
    <row r="327" spans="1:8" ht="18.95" customHeight="1" x14ac:dyDescent="0.25">
      <c r="A327" s="460" t="s">
        <v>1746</v>
      </c>
      <c r="B327" s="461" t="s">
        <v>1747</v>
      </c>
      <c r="C327" s="461" t="s">
        <v>1748</v>
      </c>
      <c r="D327" s="462">
        <v>9337.36</v>
      </c>
      <c r="E327" s="462">
        <v>102349.95</v>
      </c>
      <c r="F327" s="462">
        <v>0</v>
      </c>
      <c r="G327" s="462">
        <v>111687.31</v>
      </c>
      <c r="H327" s="455"/>
    </row>
    <row r="328" spans="1:8" ht="18.95" customHeight="1" x14ac:dyDescent="0.25">
      <c r="A328" s="460" t="s">
        <v>1962</v>
      </c>
      <c r="B328" s="461" t="s">
        <v>1963</v>
      </c>
      <c r="C328" s="461" t="s">
        <v>1964</v>
      </c>
      <c r="D328" s="462">
        <v>0</v>
      </c>
      <c r="E328" s="462">
        <v>8000</v>
      </c>
      <c r="F328" s="462">
        <v>0</v>
      </c>
      <c r="G328" s="462">
        <v>8000</v>
      </c>
      <c r="H328" s="455"/>
    </row>
    <row r="329" spans="1:8" ht="9.9499999999999993" customHeight="1" x14ac:dyDescent="0.25">
      <c r="A329" s="460" t="s">
        <v>1749</v>
      </c>
      <c r="B329" s="461" t="s">
        <v>1750</v>
      </c>
      <c r="C329" s="461" t="s">
        <v>501</v>
      </c>
      <c r="D329" s="462">
        <v>2755849.52</v>
      </c>
      <c r="E329" s="462">
        <v>0</v>
      </c>
      <c r="F329" s="462">
        <v>0</v>
      </c>
      <c r="G329" s="462">
        <v>2755849.52</v>
      </c>
      <c r="H329" s="455"/>
    </row>
    <row r="330" spans="1:8" ht="9.9499999999999993" customHeight="1" x14ac:dyDescent="0.25">
      <c r="A330" s="456" t="s">
        <v>1751</v>
      </c>
      <c r="B330" s="457" t="s">
        <v>1752</v>
      </c>
      <c r="C330" s="455"/>
      <c r="D330" s="463">
        <v>669969.80000000005</v>
      </c>
      <c r="E330" s="463">
        <v>13657.37</v>
      </c>
      <c r="F330" s="463">
        <v>0</v>
      </c>
      <c r="G330" s="463">
        <v>683627.17</v>
      </c>
      <c r="H330" s="455"/>
    </row>
    <row r="331" spans="1:8" ht="9.9499999999999993" customHeight="1" x14ac:dyDescent="0.25">
      <c r="A331" s="458" t="s">
        <v>1753</v>
      </c>
      <c r="B331" s="459" t="s">
        <v>1754</v>
      </c>
      <c r="C331" s="455"/>
      <c r="D331" s="464">
        <v>669969.80000000005</v>
      </c>
      <c r="E331" s="464">
        <v>13657.37</v>
      </c>
      <c r="F331" s="464">
        <v>0</v>
      </c>
      <c r="G331" s="464">
        <v>683627.17</v>
      </c>
      <c r="H331" s="455"/>
    </row>
    <row r="332" spans="1:8" ht="9.9499999999999993" customHeight="1" x14ac:dyDescent="0.25">
      <c r="A332" s="460" t="s">
        <v>1755</v>
      </c>
      <c r="B332" s="461" t="s">
        <v>1756</v>
      </c>
      <c r="C332" s="461" t="s">
        <v>483</v>
      </c>
      <c r="D332" s="462">
        <v>545887.19999999995</v>
      </c>
      <c r="E332" s="462">
        <v>1356.67</v>
      </c>
      <c r="F332" s="462">
        <v>0</v>
      </c>
      <c r="G332" s="462">
        <v>547243.87</v>
      </c>
      <c r="H332" s="455"/>
    </row>
    <row r="333" spans="1:8" ht="9.9499999999999993" customHeight="1" x14ac:dyDescent="0.25">
      <c r="A333" s="460" t="s">
        <v>1757</v>
      </c>
      <c r="B333" s="461" t="s">
        <v>1758</v>
      </c>
      <c r="C333" s="461" t="s">
        <v>636</v>
      </c>
      <c r="D333" s="462">
        <v>60072.53</v>
      </c>
      <c r="E333" s="462">
        <v>0</v>
      </c>
      <c r="F333" s="462">
        <v>0</v>
      </c>
      <c r="G333" s="462">
        <v>60072.53</v>
      </c>
      <c r="H333" s="455"/>
    </row>
    <row r="334" spans="1:8" ht="9.9499999999999993" customHeight="1" x14ac:dyDescent="0.25">
      <c r="A334" s="460" t="s">
        <v>1759</v>
      </c>
      <c r="B334" s="461" t="s">
        <v>1760</v>
      </c>
      <c r="C334" s="461" t="s">
        <v>522</v>
      </c>
      <c r="D334" s="462">
        <v>12972</v>
      </c>
      <c r="E334" s="462">
        <v>0</v>
      </c>
      <c r="F334" s="462">
        <v>0</v>
      </c>
      <c r="G334" s="462">
        <v>12972</v>
      </c>
      <c r="H334" s="455"/>
    </row>
    <row r="335" spans="1:8" ht="9.9499999999999993" customHeight="1" x14ac:dyDescent="0.25">
      <c r="A335" s="460" t="s">
        <v>1761</v>
      </c>
      <c r="B335" s="461" t="s">
        <v>1762</v>
      </c>
      <c r="C335" s="461" t="s">
        <v>1763</v>
      </c>
      <c r="D335" s="462">
        <v>37990.94</v>
      </c>
      <c r="E335" s="462">
        <v>4563.34</v>
      </c>
      <c r="F335" s="462">
        <v>0</v>
      </c>
      <c r="G335" s="462">
        <v>42554.28</v>
      </c>
      <c r="H335" s="455"/>
    </row>
    <row r="336" spans="1:8" ht="9.9499999999999993" customHeight="1" x14ac:dyDescent="0.25">
      <c r="A336" s="460" t="s">
        <v>1764</v>
      </c>
      <c r="B336" s="461" t="s">
        <v>1765</v>
      </c>
      <c r="C336" s="461" t="s">
        <v>1766</v>
      </c>
      <c r="D336" s="462">
        <v>8000</v>
      </c>
      <c r="E336" s="462">
        <v>2800</v>
      </c>
      <c r="F336" s="462">
        <v>0</v>
      </c>
      <c r="G336" s="462">
        <v>10800</v>
      </c>
      <c r="H336" s="455"/>
    </row>
    <row r="337" spans="1:8" ht="9.9499999999999993" customHeight="1" x14ac:dyDescent="0.25">
      <c r="A337" s="460" t="s">
        <v>1767</v>
      </c>
      <c r="B337" s="461" t="s">
        <v>1768</v>
      </c>
      <c r="C337" s="461" t="s">
        <v>1769</v>
      </c>
      <c r="D337" s="462">
        <v>5047.13</v>
      </c>
      <c r="E337" s="462">
        <v>4937.3599999999997</v>
      </c>
      <c r="F337" s="462">
        <v>0</v>
      </c>
      <c r="G337" s="462">
        <v>9984.49</v>
      </c>
      <c r="H337" s="455"/>
    </row>
    <row r="338" spans="1:8" ht="9.9499999999999993" customHeight="1" x14ac:dyDescent="0.25">
      <c r="A338" s="456" t="s">
        <v>1770</v>
      </c>
      <c r="B338" s="457" t="s">
        <v>1771</v>
      </c>
      <c r="C338" s="455"/>
      <c r="D338" s="463">
        <v>1412338.06</v>
      </c>
      <c r="E338" s="463">
        <v>15384.69</v>
      </c>
      <c r="F338" s="463">
        <v>0</v>
      </c>
      <c r="G338" s="463">
        <v>1427722.75</v>
      </c>
      <c r="H338" s="455"/>
    </row>
    <row r="339" spans="1:8" ht="9.9499999999999993" customHeight="1" x14ac:dyDescent="0.25">
      <c r="A339" s="458" t="s">
        <v>1772</v>
      </c>
      <c r="B339" s="459" t="s">
        <v>1773</v>
      </c>
      <c r="C339" s="455"/>
      <c r="D339" s="464">
        <v>1412338.06</v>
      </c>
      <c r="E339" s="464">
        <v>15384.69</v>
      </c>
      <c r="F339" s="464">
        <v>0</v>
      </c>
      <c r="G339" s="464">
        <v>1427722.75</v>
      </c>
      <c r="H339" s="455"/>
    </row>
    <row r="340" spans="1:8" ht="9.9499999999999993" customHeight="1" x14ac:dyDescent="0.25">
      <c r="A340" s="460" t="s">
        <v>1774</v>
      </c>
      <c r="B340" s="461" t="s">
        <v>1775</v>
      </c>
      <c r="C340" s="461" t="s">
        <v>526</v>
      </c>
      <c r="D340" s="462">
        <v>120698.22</v>
      </c>
      <c r="E340" s="462">
        <v>9461.4599999999991</v>
      </c>
      <c r="F340" s="462">
        <v>0</v>
      </c>
      <c r="G340" s="462">
        <v>130159.67999999999</v>
      </c>
      <c r="H340" s="455"/>
    </row>
    <row r="341" spans="1:8" ht="9.9499999999999993" customHeight="1" x14ac:dyDescent="0.25">
      <c r="A341" s="460" t="s">
        <v>1776</v>
      </c>
      <c r="B341" s="461" t="s">
        <v>1777</v>
      </c>
      <c r="C341" s="461" t="s">
        <v>528</v>
      </c>
      <c r="D341" s="462">
        <v>1028056.11</v>
      </c>
      <c r="E341" s="462">
        <v>0</v>
      </c>
      <c r="F341" s="462">
        <v>0</v>
      </c>
      <c r="G341" s="462">
        <v>1028056.11</v>
      </c>
      <c r="H341" s="455"/>
    </row>
    <row r="342" spans="1:8" ht="18.95" customHeight="1" x14ac:dyDescent="0.25">
      <c r="A342" s="460" t="s">
        <v>1778</v>
      </c>
      <c r="B342" s="461" t="s">
        <v>1779</v>
      </c>
      <c r="C342" s="461" t="s">
        <v>1780</v>
      </c>
      <c r="D342" s="462">
        <v>27082.5</v>
      </c>
      <c r="E342" s="462">
        <v>0</v>
      </c>
      <c r="F342" s="462">
        <v>0</v>
      </c>
      <c r="G342" s="462">
        <v>27082.5</v>
      </c>
      <c r="H342" s="455"/>
    </row>
    <row r="343" spans="1:8" ht="9.9499999999999993" customHeight="1" x14ac:dyDescent="0.25">
      <c r="A343" s="460" t="s">
        <v>1781</v>
      </c>
      <c r="B343" s="461" t="s">
        <v>1782</v>
      </c>
      <c r="C343" s="461" t="s">
        <v>532</v>
      </c>
      <c r="D343" s="462">
        <v>52097.97</v>
      </c>
      <c r="E343" s="462">
        <v>0</v>
      </c>
      <c r="F343" s="462">
        <v>0</v>
      </c>
      <c r="G343" s="462">
        <v>52097.97</v>
      </c>
      <c r="H343" s="455"/>
    </row>
    <row r="344" spans="1:8" ht="9.9499999999999993" customHeight="1" x14ac:dyDescent="0.25">
      <c r="A344" s="460" t="s">
        <v>1783</v>
      </c>
      <c r="B344" s="461" t="s">
        <v>1784</v>
      </c>
      <c r="C344" s="461" t="s">
        <v>534</v>
      </c>
      <c r="D344" s="462">
        <v>50301.29</v>
      </c>
      <c r="E344" s="462">
        <v>0</v>
      </c>
      <c r="F344" s="462">
        <v>0</v>
      </c>
      <c r="G344" s="462">
        <v>50301.29</v>
      </c>
      <c r="H344" s="455"/>
    </row>
    <row r="345" spans="1:8" ht="9.9499999999999993" customHeight="1" x14ac:dyDescent="0.25">
      <c r="A345" s="460" t="s">
        <v>1785</v>
      </c>
      <c r="B345" s="461" t="s">
        <v>1786</v>
      </c>
      <c r="C345" s="461" t="s">
        <v>1787</v>
      </c>
      <c r="D345" s="462">
        <v>126617.16</v>
      </c>
      <c r="E345" s="462">
        <v>3210</v>
      </c>
      <c r="F345" s="462">
        <v>0</v>
      </c>
      <c r="G345" s="462">
        <v>129827.16</v>
      </c>
      <c r="H345" s="455"/>
    </row>
    <row r="346" spans="1:8" ht="18.95" customHeight="1" x14ac:dyDescent="0.25">
      <c r="A346" s="460" t="s">
        <v>1965</v>
      </c>
      <c r="B346" s="461" t="s">
        <v>1966</v>
      </c>
      <c r="C346" s="461" t="s">
        <v>1688</v>
      </c>
      <c r="D346" s="462">
        <v>0</v>
      </c>
      <c r="E346" s="462">
        <v>42.43</v>
      </c>
      <c r="F346" s="462">
        <v>0</v>
      </c>
      <c r="G346" s="462">
        <v>42.43</v>
      </c>
      <c r="H346" s="455"/>
    </row>
    <row r="347" spans="1:8" ht="9.9499999999999993" customHeight="1" x14ac:dyDescent="0.25">
      <c r="A347" s="460" t="s">
        <v>1788</v>
      </c>
      <c r="B347" s="461" t="s">
        <v>1789</v>
      </c>
      <c r="C347" s="461" t="s">
        <v>1790</v>
      </c>
      <c r="D347" s="462">
        <v>7484.81</v>
      </c>
      <c r="E347" s="462">
        <v>2670.8</v>
      </c>
      <c r="F347" s="462">
        <v>0</v>
      </c>
      <c r="G347" s="462">
        <v>10155.61</v>
      </c>
      <c r="H347" s="455"/>
    </row>
    <row r="348" spans="1:8" ht="9.9499999999999993" customHeight="1" x14ac:dyDescent="0.25">
      <c r="A348" s="456" t="s">
        <v>1791</v>
      </c>
      <c r="B348" s="457" t="s">
        <v>1792</v>
      </c>
      <c r="C348" s="455"/>
      <c r="D348" s="463">
        <v>196605.27</v>
      </c>
      <c r="E348" s="463">
        <v>5919.51</v>
      </c>
      <c r="F348" s="463">
        <v>0</v>
      </c>
      <c r="G348" s="463">
        <v>202524.78</v>
      </c>
      <c r="H348" s="455"/>
    </row>
    <row r="349" spans="1:8" ht="9.9499999999999993" customHeight="1" x14ac:dyDescent="0.25">
      <c r="A349" s="458" t="s">
        <v>1793</v>
      </c>
      <c r="B349" s="459" t="s">
        <v>1794</v>
      </c>
      <c r="C349" s="455"/>
      <c r="D349" s="464">
        <v>196605.27</v>
      </c>
      <c r="E349" s="464">
        <v>5919.51</v>
      </c>
      <c r="F349" s="464">
        <v>0</v>
      </c>
      <c r="G349" s="464">
        <v>202524.78</v>
      </c>
      <c r="H349" s="455"/>
    </row>
    <row r="350" spans="1:8" ht="9.9499999999999993" customHeight="1" x14ac:dyDescent="0.25">
      <c r="A350" s="460" t="s">
        <v>1795</v>
      </c>
      <c r="B350" s="461" t="s">
        <v>1796</v>
      </c>
      <c r="C350" s="461" t="s">
        <v>540</v>
      </c>
      <c r="D350" s="462">
        <v>2990.49</v>
      </c>
      <c r="E350" s="462">
        <v>0</v>
      </c>
      <c r="F350" s="462">
        <v>0</v>
      </c>
      <c r="G350" s="462">
        <v>2990.49</v>
      </c>
      <c r="H350" s="455"/>
    </row>
    <row r="351" spans="1:8" ht="9.9499999999999993" customHeight="1" x14ac:dyDescent="0.25">
      <c r="A351" s="460" t="s">
        <v>1797</v>
      </c>
      <c r="B351" s="461" t="s">
        <v>1798</v>
      </c>
      <c r="C351" s="461" t="s">
        <v>634</v>
      </c>
      <c r="D351" s="462">
        <v>5588.5</v>
      </c>
      <c r="E351" s="462">
        <v>2600</v>
      </c>
      <c r="F351" s="462">
        <v>0</v>
      </c>
      <c r="G351" s="462">
        <v>8188.5</v>
      </c>
      <c r="H351" s="455"/>
    </row>
    <row r="352" spans="1:8" ht="18.95" customHeight="1" x14ac:dyDescent="0.25">
      <c r="A352" s="460" t="s">
        <v>1799</v>
      </c>
      <c r="B352" s="461" t="s">
        <v>1800</v>
      </c>
      <c r="C352" s="461" t="s">
        <v>1681</v>
      </c>
      <c r="D352" s="462">
        <v>175422.66</v>
      </c>
      <c r="E352" s="462">
        <v>0</v>
      </c>
      <c r="F352" s="462">
        <v>0</v>
      </c>
      <c r="G352" s="462">
        <v>175422.66</v>
      </c>
      <c r="H352" s="455"/>
    </row>
    <row r="353" spans="1:8" ht="9.9499999999999993" customHeight="1" x14ac:dyDescent="0.25">
      <c r="A353" s="460" t="s">
        <v>1801</v>
      </c>
      <c r="B353" s="461" t="s">
        <v>1802</v>
      </c>
      <c r="C353" s="461" t="s">
        <v>1803</v>
      </c>
      <c r="D353" s="462">
        <v>810</v>
      </c>
      <c r="E353" s="462">
        <v>1899.57</v>
      </c>
      <c r="F353" s="462">
        <v>0</v>
      </c>
      <c r="G353" s="462">
        <v>2709.57</v>
      </c>
      <c r="H353" s="455"/>
    </row>
    <row r="354" spans="1:8" ht="9.9499999999999993" customHeight="1" x14ac:dyDescent="0.25">
      <c r="A354" s="460" t="s">
        <v>1804</v>
      </c>
      <c r="B354" s="461" t="s">
        <v>1805</v>
      </c>
      <c r="C354" s="461" t="s">
        <v>543</v>
      </c>
      <c r="D354" s="462">
        <v>1242.2</v>
      </c>
      <c r="E354" s="462">
        <v>1419.94</v>
      </c>
      <c r="F354" s="462">
        <v>0</v>
      </c>
      <c r="G354" s="462">
        <v>2662.14</v>
      </c>
      <c r="H354" s="455"/>
    </row>
    <row r="355" spans="1:8" ht="18.95" customHeight="1" x14ac:dyDescent="0.25">
      <c r="A355" s="460" t="s">
        <v>1806</v>
      </c>
      <c r="B355" s="461" t="s">
        <v>1807</v>
      </c>
      <c r="C355" s="461" t="s">
        <v>1697</v>
      </c>
      <c r="D355" s="462">
        <v>10551.42</v>
      </c>
      <c r="E355" s="462">
        <v>0</v>
      </c>
      <c r="F355" s="462">
        <v>0</v>
      </c>
      <c r="G355" s="462">
        <v>10551.42</v>
      </c>
      <c r="H355" s="455"/>
    </row>
    <row r="356" spans="1:8" ht="9.9499999999999993" customHeight="1" x14ac:dyDescent="0.25">
      <c r="A356" s="456" t="s">
        <v>1808</v>
      </c>
      <c r="B356" s="457" t="s">
        <v>717</v>
      </c>
      <c r="C356" s="455"/>
      <c r="D356" s="463">
        <v>466800.51</v>
      </c>
      <c r="E356" s="463">
        <v>155552.46</v>
      </c>
      <c r="F356" s="463">
        <v>0</v>
      </c>
      <c r="G356" s="463">
        <v>622352.97</v>
      </c>
      <c r="H356" s="455"/>
    </row>
    <row r="357" spans="1:8" ht="9.9499999999999993" customHeight="1" x14ac:dyDescent="0.25">
      <c r="A357" s="456" t="s">
        <v>1809</v>
      </c>
      <c r="B357" s="457" t="s">
        <v>1810</v>
      </c>
      <c r="C357" s="455"/>
      <c r="D357" s="463">
        <v>466800.51</v>
      </c>
      <c r="E357" s="463">
        <v>155552.46</v>
      </c>
      <c r="F357" s="463">
        <v>0</v>
      </c>
      <c r="G357" s="463">
        <v>622352.97</v>
      </c>
      <c r="H357" s="455"/>
    </row>
    <row r="358" spans="1:8" ht="9.9499999999999993" customHeight="1" x14ac:dyDescent="0.25">
      <c r="A358" s="456" t="s">
        <v>1811</v>
      </c>
      <c r="B358" s="457" t="s">
        <v>1812</v>
      </c>
      <c r="C358" s="455"/>
      <c r="D358" s="463">
        <v>466800.51</v>
      </c>
      <c r="E358" s="463">
        <v>155552.46</v>
      </c>
      <c r="F358" s="463">
        <v>0</v>
      </c>
      <c r="G358" s="463">
        <v>622352.97</v>
      </c>
      <c r="H358" s="455"/>
    </row>
    <row r="359" spans="1:8" ht="9.9499999999999993" customHeight="1" x14ac:dyDescent="0.25">
      <c r="A359" s="458" t="s">
        <v>1813</v>
      </c>
      <c r="B359" s="459" t="s">
        <v>1814</v>
      </c>
      <c r="C359" s="455"/>
      <c r="D359" s="464">
        <v>466800.51</v>
      </c>
      <c r="E359" s="464">
        <v>155552.46</v>
      </c>
      <c r="F359" s="464">
        <v>0</v>
      </c>
      <c r="G359" s="464">
        <v>622352.97</v>
      </c>
      <c r="H359" s="455"/>
    </row>
    <row r="360" spans="1:8" ht="9.9499999999999993" customHeight="1" x14ac:dyDescent="0.25">
      <c r="A360" s="460" t="s">
        <v>1815</v>
      </c>
      <c r="B360" s="461" t="s">
        <v>1816</v>
      </c>
      <c r="C360" s="461" t="s">
        <v>550</v>
      </c>
      <c r="D360" s="462">
        <v>444656.51</v>
      </c>
      <c r="E360" s="462">
        <v>98836.19</v>
      </c>
      <c r="F360" s="462">
        <v>0</v>
      </c>
      <c r="G360" s="462">
        <v>543492.69999999995</v>
      </c>
      <c r="H360" s="455"/>
    </row>
    <row r="361" spans="1:8" ht="9.9499999999999993" customHeight="1" x14ac:dyDescent="0.25">
      <c r="A361" s="460" t="s">
        <v>1817</v>
      </c>
      <c r="B361" s="461" t="s">
        <v>1818</v>
      </c>
      <c r="C361" s="461" t="s">
        <v>1819</v>
      </c>
      <c r="D361" s="462">
        <v>17050</v>
      </c>
      <c r="E361" s="462">
        <v>3666</v>
      </c>
      <c r="F361" s="462">
        <v>0</v>
      </c>
      <c r="G361" s="462">
        <v>20716</v>
      </c>
      <c r="H361" s="455"/>
    </row>
    <row r="362" spans="1:8" ht="9.9499999999999993" customHeight="1" x14ac:dyDescent="0.25">
      <c r="A362" s="460" t="s">
        <v>1820</v>
      </c>
      <c r="B362" s="461" t="s">
        <v>1821</v>
      </c>
      <c r="C362" s="461" t="s">
        <v>552</v>
      </c>
      <c r="D362" s="462">
        <v>3796</v>
      </c>
      <c r="E362" s="462">
        <v>0</v>
      </c>
      <c r="F362" s="462">
        <v>0</v>
      </c>
      <c r="G362" s="462">
        <v>3796</v>
      </c>
      <c r="H362" s="455"/>
    </row>
    <row r="363" spans="1:8" ht="18.95" customHeight="1" x14ac:dyDescent="0.25">
      <c r="A363" s="460" t="s">
        <v>1822</v>
      </c>
      <c r="B363" s="461" t="s">
        <v>1823</v>
      </c>
      <c r="C363" s="461" t="s">
        <v>1824</v>
      </c>
      <c r="D363" s="462">
        <v>1298</v>
      </c>
      <c r="E363" s="462">
        <v>53050.27</v>
      </c>
      <c r="F363" s="462">
        <v>0</v>
      </c>
      <c r="G363" s="462">
        <v>54348.27</v>
      </c>
      <c r="H363" s="455"/>
    </row>
    <row r="364" spans="1:8" ht="9.9499999999999993" customHeight="1" x14ac:dyDescent="0.25">
      <c r="A364" s="456" t="s">
        <v>1825</v>
      </c>
      <c r="B364" s="457" t="s">
        <v>1826</v>
      </c>
      <c r="C364" s="455"/>
      <c r="D364" s="463">
        <v>34681.46</v>
      </c>
      <c r="E364" s="463">
        <v>0.02</v>
      </c>
      <c r="F364" s="463">
        <v>0</v>
      </c>
      <c r="G364" s="463">
        <v>34681.480000000003</v>
      </c>
      <c r="H364" s="455"/>
    </row>
    <row r="365" spans="1:8" ht="9.9499999999999993" customHeight="1" x14ac:dyDescent="0.25">
      <c r="A365" s="456" t="s">
        <v>1827</v>
      </c>
      <c r="B365" s="457" t="s">
        <v>1828</v>
      </c>
      <c r="C365" s="455"/>
      <c r="D365" s="463">
        <v>34681.46</v>
      </c>
      <c r="E365" s="463">
        <v>0.02</v>
      </c>
      <c r="F365" s="463">
        <v>0</v>
      </c>
      <c r="G365" s="463">
        <v>34681.480000000003</v>
      </c>
      <c r="H365" s="455"/>
    </row>
    <row r="366" spans="1:8" ht="9.9499999999999993" customHeight="1" x14ac:dyDescent="0.25">
      <c r="A366" s="456" t="s">
        <v>1829</v>
      </c>
      <c r="B366" s="457" t="s">
        <v>1830</v>
      </c>
      <c r="C366" s="455"/>
      <c r="D366" s="463">
        <v>21733.360000000001</v>
      </c>
      <c r="E366" s="463">
        <v>0.02</v>
      </c>
      <c r="F366" s="463">
        <v>0</v>
      </c>
      <c r="G366" s="463">
        <v>21733.38</v>
      </c>
      <c r="H366" s="455"/>
    </row>
    <row r="367" spans="1:8" ht="9.9499999999999993" customHeight="1" x14ac:dyDescent="0.25">
      <c r="A367" s="458" t="s">
        <v>1831</v>
      </c>
      <c r="B367" s="459" t="s">
        <v>1832</v>
      </c>
      <c r="C367" s="455"/>
      <c r="D367" s="464">
        <v>21733.360000000001</v>
      </c>
      <c r="E367" s="464">
        <v>0.02</v>
      </c>
      <c r="F367" s="464">
        <v>0</v>
      </c>
      <c r="G367" s="464">
        <v>21733.38</v>
      </c>
      <c r="H367" s="455"/>
    </row>
    <row r="368" spans="1:8" ht="9.9499999999999993" customHeight="1" x14ac:dyDescent="0.25">
      <c r="A368" s="460" t="s">
        <v>1833</v>
      </c>
      <c r="B368" s="461" t="s">
        <v>1834</v>
      </c>
      <c r="C368" s="461" t="s">
        <v>558</v>
      </c>
      <c r="D368" s="462">
        <v>21733.360000000001</v>
      </c>
      <c r="E368" s="462">
        <v>0</v>
      </c>
      <c r="F368" s="462">
        <v>0</v>
      </c>
      <c r="G368" s="462">
        <v>21733.360000000001</v>
      </c>
      <c r="H368" s="455"/>
    </row>
    <row r="369" spans="1:8" ht="9.9499999999999993" customHeight="1" x14ac:dyDescent="0.25">
      <c r="A369" s="460" t="s">
        <v>1967</v>
      </c>
      <c r="B369" s="461" t="s">
        <v>1968</v>
      </c>
      <c r="C369" s="461" t="s">
        <v>1969</v>
      </c>
      <c r="D369" s="462">
        <v>0</v>
      </c>
      <c r="E369" s="462">
        <v>0.02</v>
      </c>
      <c r="F369" s="462">
        <v>0</v>
      </c>
      <c r="G369" s="462">
        <v>0.02</v>
      </c>
      <c r="H369" s="455"/>
    </row>
    <row r="370" spans="1:8" ht="9.9499999999999993" customHeight="1" x14ac:dyDescent="0.25">
      <c r="A370" s="456" t="s">
        <v>1835</v>
      </c>
      <c r="B370" s="457" t="s">
        <v>1836</v>
      </c>
      <c r="C370" s="455"/>
      <c r="D370" s="463">
        <v>12948.1</v>
      </c>
      <c r="E370" s="463">
        <v>0</v>
      </c>
      <c r="F370" s="463">
        <v>0</v>
      </c>
      <c r="G370" s="463">
        <v>12948.1</v>
      </c>
      <c r="H370" s="455"/>
    </row>
    <row r="371" spans="1:8" ht="9.9499999999999993" customHeight="1" x14ac:dyDescent="0.25">
      <c r="A371" s="458" t="s">
        <v>1837</v>
      </c>
      <c r="B371" s="459" t="s">
        <v>1838</v>
      </c>
      <c r="C371" s="455"/>
      <c r="D371" s="464">
        <v>12948.1</v>
      </c>
      <c r="E371" s="464">
        <v>0</v>
      </c>
      <c r="F371" s="464">
        <v>0</v>
      </c>
      <c r="G371" s="464">
        <v>12948.1</v>
      </c>
      <c r="H371" s="455"/>
    </row>
    <row r="372" spans="1:8" ht="9.9499999999999993" customHeight="1" x14ac:dyDescent="0.25">
      <c r="A372" s="460" t="s">
        <v>1839</v>
      </c>
      <c r="B372" s="461" t="s">
        <v>1840</v>
      </c>
      <c r="C372" s="461" t="s">
        <v>1841</v>
      </c>
      <c r="D372" s="462">
        <v>348.1</v>
      </c>
      <c r="E372" s="462">
        <v>0</v>
      </c>
      <c r="F372" s="462">
        <v>0</v>
      </c>
      <c r="G372" s="462">
        <v>348.1</v>
      </c>
      <c r="H372" s="455"/>
    </row>
    <row r="373" spans="1:8" ht="9.9499999999999993" customHeight="1" x14ac:dyDescent="0.25">
      <c r="A373" s="460" t="s">
        <v>1842</v>
      </c>
      <c r="B373" s="461" t="s">
        <v>1843</v>
      </c>
      <c r="C373" s="461" t="s">
        <v>562</v>
      </c>
      <c r="D373" s="462">
        <v>12600</v>
      </c>
      <c r="E373" s="462">
        <v>0</v>
      </c>
      <c r="F373" s="462">
        <v>0</v>
      </c>
      <c r="G373" s="462">
        <v>12600</v>
      </c>
      <c r="H373" s="455"/>
    </row>
    <row r="374" spans="1:8" ht="9.9499999999999993" customHeight="1" x14ac:dyDescent="0.25">
      <c r="A374" s="456" t="s">
        <v>1844</v>
      </c>
      <c r="B374" s="457" t="s">
        <v>1845</v>
      </c>
      <c r="C374" s="455"/>
      <c r="D374" s="463">
        <v>3217746.15</v>
      </c>
      <c r="E374" s="463">
        <v>461271.35</v>
      </c>
      <c r="F374" s="463">
        <v>0</v>
      </c>
      <c r="G374" s="463">
        <v>3679017.5</v>
      </c>
      <c r="H374" s="455"/>
    </row>
    <row r="375" spans="1:8" ht="9.9499999999999993" customHeight="1" x14ac:dyDescent="0.25">
      <c r="A375" s="456" t="s">
        <v>1846</v>
      </c>
      <c r="B375" s="457" t="s">
        <v>1847</v>
      </c>
      <c r="C375" s="455"/>
      <c r="D375" s="463">
        <v>3217746.15</v>
      </c>
      <c r="E375" s="463">
        <v>461271.35</v>
      </c>
      <c r="F375" s="463">
        <v>0</v>
      </c>
      <c r="G375" s="463">
        <v>3679017.5</v>
      </c>
      <c r="H375" s="455"/>
    </row>
    <row r="376" spans="1:8" ht="9.9499999999999993" customHeight="1" x14ac:dyDescent="0.25">
      <c r="A376" s="456" t="s">
        <v>1848</v>
      </c>
      <c r="B376" s="457" t="s">
        <v>1849</v>
      </c>
      <c r="C376" s="455"/>
      <c r="D376" s="463">
        <v>2467164.36</v>
      </c>
      <c r="E376" s="463">
        <v>354669.31</v>
      </c>
      <c r="F376" s="463">
        <v>0</v>
      </c>
      <c r="G376" s="463">
        <v>2821833.67</v>
      </c>
      <c r="H376" s="455"/>
    </row>
    <row r="377" spans="1:8" ht="9.9499999999999993" customHeight="1" x14ac:dyDescent="0.25">
      <c r="A377" s="458" t="s">
        <v>1850</v>
      </c>
      <c r="B377" s="459" t="s">
        <v>1851</v>
      </c>
      <c r="C377" s="455"/>
      <c r="D377" s="464">
        <v>2467164.36</v>
      </c>
      <c r="E377" s="464">
        <v>354669.31</v>
      </c>
      <c r="F377" s="464">
        <v>0</v>
      </c>
      <c r="G377" s="464">
        <v>2821833.67</v>
      </c>
      <c r="H377" s="455"/>
    </row>
    <row r="378" spans="1:8" ht="9.9499999999999993" customHeight="1" x14ac:dyDescent="0.25">
      <c r="A378" s="460" t="s">
        <v>1852</v>
      </c>
      <c r="B378" s="461" t="s">
        <v>1853</v>
      </c>
      <c r="C378" s="461" t="s">
        <v>1854</v>
      </c>
      <c r="D378" s="462">
        <v>154516.15</v>
      </c>
      <c r="E378" s="462">
        <v>22387.599999999999</v>
      </c>
      <c r="F378" s="462">
        <v>0</v>
      </c>
      <c r="G378" s="462">
        <v>176903.75</v>
      </c>
      <c r="H378" s="455"/>
    </row>
    <row r="379" spans="1:8" ht="9.9499999999999993" customHeight="1" x14ac:dyDescent="0.25">
      <c r="A379" s="460" t="s">
        <v>1855</v>
      </c>
      <c r="B379" s="461" t="s">
        <v>1856</v>
      </c>
      <c r="C379" s="461" t="s">
        <v>570</v>
      </c>
      <c r="D379" s="462">
        <v>74052.740000000005</v>
      </c>
      <c r="E379" s="462">
        <v>10599.62</v>
      </c>
      <c r="F379" s="462">
        <v>0</v>
      </c>
      <c r="G379" s="462">
        <v>84652.36</v>
      </c>
      <c r="H379" s="455"/>
    </row>
    <row r="380" spans="1:8" ht="9.9499999999999993" customHeight="1" x14ac:dyDescent="0.25">
      <c r="A380" s="460" t="s">
        <v>1857</v>
      </c>
      <c r="B380" s="461" t="s">
        <v>1858</v>
      </c>
      <c r="C380" s="461" t="s">
        <v>1859</v>
      </c>
      <c r="D380" s="462">
        <v>78487.259999999995</v>
      </c>
      <c r="E380" s="462">
        <v>78444.42</v>
      </c>
      <c r="F380" s="462">
        <v>0</v>
      </c>
      <c r="G380" s="462">
        <v>156931.68</v>
      </c>
      <c r="H380" s="455"/>
    </row>
    <row r="381" spans="1:8" ht="18.95" customHeight="1" x14ac:dyDescent="0.25">
      <c r="A381" s="460" t="s">
        <v>1860</v>
      </c>
      <c r="B381" s="461" t="s">
        <v>1861</v>
      </c>
      <c r="C381" s="461" t="s">
        <v>1862</v>
      </c>
      <c r="D381" s="462">
        <v>57013.57</v>
      </c>
      <c r="E381" s="462">
        <v>8200.27</v>
      </c>
      <c r="F381" s="462">
        <v>0</v>
      </c>
      <c r="G381" s="462">
        <v>65213.84</v>
      </c>
      <c r="H381" s="455"/>
    </row>
    <row r="382" spans="1:8" ht="9.9499999999999993" customHeight="1" x14ac:dyDescent="0.25">
      <c r="A382" s="460" t="s">
        <v>1863</v>
      </c>
      <c r="B382" s="461" t="s">
        <v>1864</v>
      </c>
      <c r="C382" s="461" t="s">
        <v>1865</v>
      </c>
      <c r="D382" s="462">
        <v>292390.88</v>
      </c>
      <c r="E382" s="462">
        <v>41780.480000000003</v>
      </c>
      <c r="F382" s="462">
        <v>0</v>
      </c>
      <c r="G382" s="462">
        <v>334171.36</v>
      </c>
      <c r="H382" s="455"/>
    </row>
    <row r="383" spans="1:8" ht="9.9499999999999993" customHeight="1" x14ac:dyDescent="0.25">
      <c r="A383" s="460" t="s">
        <v>1866</v>
      </c>
      <c r="B383" s="461" t="s">
        <v>1867</v>
      </c>
      <c r="C383" s="461" t="s">
        <v>1868</v>
      </c>
      <c r="D383" s="462">
        <v>434806.82</v>
      </c>
      <c r="E383" s="462">
        <v>63751.3</v>
      </c>
      <c r="F383" s="462">
        <v>0</v>
      </c>
      <c r="G383" s="462">
        <v>498558.12</v>
      </c>
      <c r="H383" s="455"/>
    </row>
    <row r="384" spans="1:8" ht="9.9499999999999993" customHeight="1" x14ac:dyDescent="0.25">
      <c r="A384" s="460" t="s">
        <v>1869</v>
      </c>
      <c r="B384" s="461" t="s">
        <v>1870</v>
      </c>
      <c r="C384" s="461" t="s">
        <v>1871</v>
      </c>
      <c r="D384" s="462">
        <v>469792.58</v>
      </c>
      <c r="E384" s="462">
        <v>62.14</v>
      </c>
      <c r="F384" s="462">
        <v>0</v>
      </c>
      <c r="G384" s="462">
        <v>469854.71999999997</v>
      </c>
      <c r="H384" s="455"/>
    </row>
    <row r="385" spans="1:8" ht="18.95" customHeight="1" x14ac:dyDescent="0.25">
      <c r="A385" s="460" t="s">
        <v>1872</v>
      </c>
      <c r="B385" s="461" t="s">
        <v>1873</v>
      </c>
      <c r="C385" s="461" t="s">
        <v>1874</v>
      </c>
      <c r="D385" s="462">
        <v>906104.36</v>
      </c>
      <c r="E385" s="462">
        <v>129443.48</v>
      </c>
      <c r="F385" s="462">
        <v>0</v>
      </c>
      <c r="G385" s="462">
        <v>1035547.84</v>
      </c>
      <c r="H385" s="455"/>
    </row>
    <row r="386" spans="1:8" ht="9.9499999999999993" customHeight="1" x14ac:dyDescent="0.25">
      <c r="A386" s="456" t="s">
        <v>1875</v>
      </c>
      <c r="B386" s="457" t="s">
        <v>1876</v>
      </c>
      <c r="C386" s="455"/>
      <c r="D386" s="463">
        <v>33474.17</v>
      </c>
      <c r="E386" s="463">
        <v>4797.4399999999996</v>
      </c>
      <c r="F386" s="463">
        <v>0</v>
      </c>
      <c r="G386" s="463">
        <v>38271.61</v>
      </c>
      <c r="H386" s="455"/>
    </row>
    <row r="387" spans="1:8" ht="9.9499999999999993" customHeight="1" x14ac:dyDescent="0.25">
      <c r="A387" s="458" t="s">
        <v>1877</v>
      </c>
      <c r="B387" s="459" t="s">
        <v>1878</v>
      </c>
      <c r="C387" s="455"/>
      <c r="D387" s="464">
        <v>33474.17</v>
      </c>
      <c r="E387" s="464">
        <v>4797.4399999999996</v>
      </c>
      <c r="F387" s="464">
        <v>0</v>
      </c>
      <c r="G387" s="464">
        <v>38271.61</v>
      </c>
      <c r="H387" s="455"/>
    </row>
    <row r="388" spans="1:8" ht="9.9499999999999993" customHeight="1" x14ac:dyDescent="0.25">
      <c r="A388" s="460" t="s">
        <v>1879</v>
      </c>
      <c r="B388" s="461" t="s">
        <v>1880</v>
      </c>
      <c r="C388" s="461" t="s">
        <v>1226</v>
      </c>
      <c r="D388" s="462">
        <v>33474.17</v>
      </c>
      <c r="E388" s="462">
        <v>4797.4399999999996</v>
      </c>
      <c r="F388" s="462">
        <v>0</v>
      </c>
      <c r="G388" s="462">
        <v>38271.61</v>
      </c>
      <c r="H388" s="455"/>
    </row>
    <row r="389" spans="1:8" ht="9.9499999999999993" customHeight="1" x14ac:dyDescent="0.25">
      <c r="A389" s="456" t="s">
        <v>1881</v>
      </c>
      <c r="B389" s="457" t="s">
        <v>1882</v>
      </c>
      <c r="C389" s="455"/>
      <c r="D389" s="463">
        <v>676419.63</v>
      </c>
      <c r="E389" s="463">
        <v>95992.03</v>
      </c>
      <c r="F389" s="463">
        <v>0</v>
      </c>
      <c r="G389" s="463">
        <v>772411.66</v>
      </c>
      <c r="H389" s="455"/>
    </row>
    <row r="390" spans="1:8" ht="9.9499999999999993" customHeight="1" x14ac:dyDescent="0.25">
      <c r="A390" s="458" t="s">
        <v>1883</v>
      </c>
      <c r="B390" s="459" t="s">
        <v>1884</v>
      </c>
      <c r="C390" s="455"/>
      <c r="D390" s="464">
        <v>676419.63</v>
      </c>
      <c r="E390" s="464">
        <v>95992.03</v>
      </c>
      <c r="F390" s="464">
        <v>0</v>
      </c>
      <c r="G390" s="464">
        <v>772411.66</v>
      </c>
      <c r="H390" s="455"/>
    </row>
    <row r="391" spans="1:8" ht="9.9499999999999993" customHeight="1" x14ac:dyDescent="0.25">
      <c r="A391" s="460" t="s">
        <v>1885</v>
      </c>
      <c r="B391" s="461" t="s">
        <v>1886</v>
      </c>
      <c r="C391" s="461" t="s">
        <v>1854</v>
      </c>
      <c r="D391" s="462">
        <v>52218.97</v>
      </c>
      <c r="E391" s="462">
        <v>7098.29</v>
      </c>
      <c r="F391" s="462">
        <v>0</v>
      </c>
      <c r="G391" s="462">
        <v>59317.26</v>
      </c>
      <c r="H391" s="455"/>
    </row>
    <row r="392" spans="1:8" ht="9.9499999999999993" customHeight="1" x14ac:dyDescent="0.25">
      <c r="A392" s="460" t="s">
        <v>1887</v>
      </c>
      <c r="B392" s="461" t="s">
        <v>1888</v>
      </c>
      <c r="C392" s="461" t="s">
        <v>570</v>
      </c>
      <c r="D392" s="462">
        <v>13655.93</v>
      </c>
      <c r="E392" s="462">
        <v>1938.87</v>
      </c>
      <c r="F392" s="462">
        <v>0</v>
      </c>
      <c r="G392" s="462">
        <v>15594.8</v>
      </c>
      <c r="H392" s="455"/>
    </row>
    <row r="393" spans="1:8" ht="18.95" customHeight="1" x14ac:dyDescent="0.25">
      <c r="A393" s="460" t="s">
        <v>1889</v>
      </c>
      <c r="B393" s="461" t="s">
        <v>1890</v>
      </c>
      <c r="C393" s="461" t="s">
        <v>1862</v>
      </c>
      <c r="D393" s="462">
        <v>2524.37</v>
      </c>
      <c r="E393" s="462">
        <v>346.76</v>
      </c>
      <c r="F393" s="462">
        <v>0</v>
      </c>
      <c r="G393" s="462">
        <v>2871.13</v>
      </c>
      <c r="H393" s="455"/>
    </row>
    <row r="394" spans="1:8" ht="9.9499999999999993" customHeight="1" x14ac:dyDescent="0.25">
      <c r="A394" s="460" t="s">
        <v>1891</v>
      </c>
      <c r="B394" s="461" t="s">
        <v>1892</v>
      </c>
      <c r="C394" s="461" t="s">
        <v>1865</v>
      </c>
      <c r="D394" s="462">
        <v>22594.54</v>
      </c>
      <c r="E394" s="462">
        <v>3204.96</v>
      </c>
      <c r="F394" s="462">
        <v>0</v>
      </c>
      <c r="G394" s="462">
        <v>25799.5</v>
      </c>
      <c r="H394" s="455"/>
    </row>
    <row r="395" spans="1:8" ht="9.9499999999999993" customHeight="1" x14ac:dyDescent="0.25">
      <c r="A395" s="460" t="s">
        <v>1893</v>
      </c>
      <c r="B395" s="461" t="s">
        <v>1894</v>
      </c>
      <c r="C395" s="461" t="s">
        <v>1868</v>
      </c>
      <c r="D395" s="462">
        <v>220906.37</v>
      </c>
      <c r="E395" s="462">
        <v>31366.89</v>
      </c>
      <c r="F395" s="462">
        <v>0</v>
      </c>
      <c r="G395" s="462">
        <v>252273.26</v>
      </c>
      <c r="H395" s="455"/>
    </row>
    <row r="396" spans="1:8" ht="9.9499999999999993" customHeight="1" x14ac:dyDescent="0.25">
      <c r="A396" s="460" t="s">
        <v>1895</v>
      </c>
      <c r="B396" s="461" t="s">
        <v>1896</v>
      </c>
      <c r="C396" s="461" t="s">
        <v>1871</v>
      </c>
      <c r="D396" s="462">
        <v>276.77999999999997</v>
      </c>
      <c r="E396" s="462">
        <v>39.54</v>
      </c>
      <c r="F396" s="462">
        <v>0</v>
      </c>
      <c r="G396" s="462">
        <v>316.32</v>
      </c>
      <c r="H396" s="455"/>
    </row>
    <row r="397" spans="1:8" ht="18.95" customHeight="1" x14ac:dyDescent="0.25">
      <c r="A397" s="460" t="s">
        <v>1897</v>
      </c>
      <c r="B397" s="461" t="s">
        <v>1898</v>
      </c>
      <c r="C397" s="461" t="s">
        <v>1874</v>
      </c>
      <c r="D397" s="462">
        <v>330260.07</v>
      </c>
      <c r="E397" s="462">
        <v>47180.01</v>
      </c>
      <c r="F397" s="462">
        <v>0</v>
      </c>
      <c r="G397" s="462">
        <v>377440.08</v>
      </c>
      <c r="H397" s="455"/>
    </row>
    <row r="398" spans="1:8" ht="18.95" customHeight="1" x14ac:dyDescent="0.25">
      <c r="A398" s="460" t="s">
        <v>1899</v>
      </c>
      <c r="B398" s="461" t="s">
        <v>1900</v>
      </c>
      <c r="C398" s="461" t="s">
        <v>1901</v>
      </c>
      <c r="D398" s="462">
        <v>33982.6</v>
      </c>
      <c r="E398" s="462">
        <v>4816.71</v>
      </c>
      <c r="F398" s="462">
        <v>0</v>
      </c>
      <c r="G398" s="462">
        <v>38799.31</v>
      </c>
      <c r="H398" s="455"/>
    </row>
    <row r="399" spans="1:8" ht="9.9499999999999993" customHeight="1" x14ac:dyDescent="0.25">
      <c r="A399" s="456" t="s">
        <v>1902</v>
      </c>
      <c r="B399" s="457" t="s">
        <v>1903</v>
      </c>
      <c r="C399" s="455"/>
      <c r="D399" s="463">
        <v>40687.99</v>
      </c>
      <c r="E399" s="463">
        <v>5812.57</v>
      </c>
      <c r="F399" s="463">
        <v>0</v>
      </c>
      <c r="G399" s="463">
        <v>46500.56</v>
      </c>
      <c r="H399" s="455"/>
    </row>
    <row r="400" spans="1:8" ht="9.9499999999999993" customHeight="1" x14ac:dyDescent="0.25">
      <c r="A400" s="458" t="s">
        <v>1904</v>
      </c>
      <c r="B400" s="459" t="s">
        <v>1905</v>
      </c>
      <c r="C400" s="455"/>
      <c r="D400" s="464">
        <v>40687.99</v>
      </c>
      <c r="E400" s="464">
        <v>5812.57</v>
      </c>
      <c r="F400" s="464">
        <v>0</v>
      </c>
      <c r="G400" s="464">
        <v>46500.56</v>
      </c>
      <c r="H400" s="455"/>
    </row>
    <row r="401" spans="1:8" ht="9.9499999999999993" customHeight="1" x14ac:dyDescent="0.25">
      <c r="A401" s="460" t="s">
        <v>1906</v>
      </c>
      <c r="B401" s="461" t="s">
        <v>1907</v>
      </c>
      <c r="C401" s="461" t="s">
        <v>1226</v>
      </c>
      <c r="D401" s="462">
        <v>40687.99</v>
      </c>
      <c r="E401" s="462">
        <v>5812.57</v>
      </c>
      <c r="F401" s="462">
        <v>0</v>
      </c>
      <c r="G401" s="462">
        <v>46500.56</v>
      </c>
      <c r="H401" s="455"/>
    </row>
    <row r="402" spans="1:8" ht="9.9499999999999993" customHeight="1" x14ac:dyDescent="0.25">
      <c r="A402" s="456" t="s">
        <v>1908</v>
      </c>
      <c r="B402" s="457" t="s">
        <v>1909</v>
      </c>
      <c r="C402" s="455"/>
      <c r="D402" s="463">
        <v>-1316732.8600000001</v>
      </c>
      <c r="E402" s="463">
        <v>15124.44</v>
      </c>
      <c r="F402" s="463">
        <v>117502.53</v>
      </c>
      <c r="G402" s="463">
        <v>-1419110.95</v>
      </c>
      <c r="H402" s="455"/>
    </row>
    <row r="403" spans="1:8" ht="9.9499999999999993" customHeight="1" x14ac:dyDescent="0.25">
      <c r="A403" s="456" t="s">
        <v>1910</v>
      </c>
      <c r="B403" s="457" t="s">
        <v>1911</v>
      </c>
      <c r="C403" s="455"/>
      <c r="D403" s="463">
        <v>-1316732.8600000001</v>
      </c>
      <c r="E403" s="463">
        <v>15124.44</v>
      </c>
      <c r="F403" s="463">
        <v>117502.53</v>
      </c>
      <c r="G403" s="463">
        <v>-1419110.95</v>
      </c>
      <c r="H403" s="455"/>
    </row>
    <row r="404" spans="1:8" ht="9.9499999999999993" customHeight="1" x14ac:dyDescent="0.25">
      <c r="A404" s="456" t="s">
        <v>1912</v>
      </c>
      <c r="B404" s="457" t="s">
        <v>1913</v>
      </c>
      <c r="C404" s="455"/>
      <c r="D404" s="463">
        <v>88531.51</v>
      </c>
      <c r="E404" s="463">
        <v>15124.44</v>
      </c>
      <c r="F404" s="463">
        <v>0</v>
      </c>
      <c r="G404" s="463">
        <v>103655.95</v>
      </c>
      <c r="H404" s="455"/>
    </row>
    <row r="405" spans="1:8" ht="9.9499999999999993" customHeight="1" x14ac:dyDescent="0.25">
      <c r="A405" s="458" t="s">
        <v>1914</v>
      </c>
      <c r="B405" s="459" t="s">
        <v>1915</v>
      </c>
      <c r="C405" s="455"/>
      <c r="D405" s="464">
        <v>88531.51</v>
      </c>
      <c r="E405" s="464">
        <v>15124.44</v>
      </c>
      <c r="F405" s="464">
        <v>0</v>
      </c>
      <c r="G405" s="464">
        <v>103655.95</v>
      </c>
      <c r="H405" s="455"/>
    </row>
    <row r="406" spans="1:8" ht="9.9499999999999993" customHeight="1" x14ac:dyDescent="0.25">
      <c r="A406" s="460" t="s">
        <v>1916</v>
      </c>
      <c r="B406" s="461" t="s">
        <v>1917</v>
      </c>
      <c r="C406" s="461" t="s">
        <v>608</v>
      </c>
      <c r="D406" s="462">
        <v>39591.949999999997</v>
      </c>
      <c r="E406" s="462">
        <v>5401.3</v>
      </c>
      <c r="F406" s="462">
        <v>0</v>
      </c>
      <c r="G406" s="462">
        <v>44993.25</v>
      </c>
      <c r="H406" s="455"/>
    </row>
    <row r="407" spans="1:8" ht="9.9499999999999993" customHeight="1" x14ac:dyDescent="0.25">
      <c r="A407" s="460" t="s">
        <v>1918</v>
      </c>
      <c r="B407" s="461" t="s">
        <v>1919</v>
      </c>
      <c r="C407" s="461" t="s">
        <v>612</v>
      </c>
      <c r="D407" s="462">
        <v>48939.56</v>
      </c>
      <c r="E407" s="462">
        <v>9723.14</v>
      </c>
      <c r="F407" s="462">
        <v>0</v>
      </c>
      <c r="G407" s="462">
        <v>58662.7</v>
      </c>
      <c r="H407" s="455"/>
    </row>
    <row r="408" spans="1:8" ht="9.9499999999999993" customHeight="1" x14ac:dyDescent="0.25">
      <c r="A408" s="456" t="s">
        <v>1920</v>
      </c>
      <c r="B408" s="457" t="s">
        <v>1921</v>
      </c>
      <c r="C408" s="455"/>
      <c r="D408" s="463">
        <v>-1405264.37</v>
      </c>
      <c r="E408" s="463">
        <v>0</v>
      </c>
      <c r="F408" s="463">
        <v>117502.53</v>
      </c>
      <c r="G408" s="463">
        <v>-1522766.9</v>
      </c>
      <c r="H408" s="455"/>
    </row>
    <row r="409" spans="1:8" ht="9.9499999999999993" customHeight="1" x14ac:dyDescent="0.25">
      <c r="A409" s="458" t="s">
        <v>1922</v>
      </c>
      <c r="B409" s="459" t="s">
        <v>1923</v>
      </c>
      <c r="C409" s="455"/>
      <c r="D409" s="464">
        <v>-1405264.37</v>
      </c>
      <c r="E409" s="464">
        <v>0</v>
      </c>
      <c r="F409" s="464">
        <v>117502.53</v>
      </c>
      <c r="G409" s="464">
        <v>-1522766.9</v>
      </c>
      <c r="H409" s="455"/>
    </row>
    <row r="410" spans="1:8" ht="9.9499999999999993" customHeight="1" x14ac:dyDescent="0.25">
      <c r="A410" s="460" t="s">
        <v>1924</v>
      </c>
      <c r="B410" s="461" t="s">
        <v>1925</v>
      </c>
      <c r="C410" s="461" t="s">
        <v>616</v>
      </c>
      <c r="D410" s="462">
        <v>-2103.75</v>
      </c>
      <c r="E410" s="462">
        <v>0</v>
      </c>
      <c r="F410" s="462">
        <v>889.87</v>
      </c>
      <c r="G410" s="462">
        <v>-2993.62</v>
      </c>
      <c r="H410" s="455"/>
    </row>
    <row r="411" spans="1:8" ht="9.9499999999999993" customHeight="1" x14ac:dyDescent="0.25">
      <c r="A411" s="460" t="s">
        <v>1926</v>
      </c>
      <c r="B411" s="461" t="s">
        <v>1927</v>
      </c>
      <c r="C411" s="461" t="s">
        <v>618</v>
      </c>
      <c r="D411" s="462">
        <v>-1403160.62</v>
      </c>
      <c r="E411" s="462">
        <v>0</v>
      </c>
      <c r="F411" s="462">
        <v>116612.66</v>
      </c>
      <c r="G411" s="462">
        <v>-1519773.28</v>
      </c>
      <c r="H411" s="455"/>
    </row>
    <row r="412" spans="1:8" ht="9.9499999999999993" customHeight="1" x14ac:dyDescent="0.25">
      <c r="A412" s="456" t="s">
        <v>1928</v>
      </c>
      <c r="B412" s="457" t="s">
        <v>1929</v>
      </c>
      <c r="C412" s="455"/>
      <c r="D412" s="463">
        <v>2203.37</v>
      </c>
      <c r="E412" s="463">
        <v>0</v>
      </c>
      <c r="F412" s="463">
        <v>0</v>
      </c>
      <c r="G412" s="463">
        <v>2203.37</v>
      </c>
      <c r="H412" s="455"/>
    </row>
    <row r="413" spans="1:8" ht="9.9499999999999993" customHeight="1" x14ac:dyDescent="0.25">
      <c r="A413" s="456" t="s">
        <v>1930</v>
      </c>
      <c r="B413" s="457" t="s">
        <v>1931</v>
      </c>
      <c r="C413" s="455"/>
      <c r="D413" s="463">
        <v>2203.37</v>
      </c>
      <c r="E413" s="463">
        <v>0</v>
      </c>
      <c r="F413" s="463">
        <v>0</v>
      </c>
      <c r="G413" s="463">
        <v>2203.37</v>
      </c>
      <c r="H413" s="455"/>
    </row>
    <row r="414" spans="1:8" ht="9.9499999999999993" customHeight="1" x14ac:dyDescent="0.25">
      <c r="A414" s="456" t="s">
        <v>1932</v>
      </c>
      <c r="B414" s="457" t="s">
        <v>1933</v>
      </c>
      <c r="C414" s="455"/>
      <c r="D414" s="463">
        <v>2203.37</v>
      </c>
      <c r="E414" s="463">
        <v>0</v>
      </c>
      <c r="F414" s="463">
        <v>0</v>
      </c>
      <c r="G414" s="463">
        <v>2203.37</v>
      </c>
      <c r="H414" s="455"/>
    </row>
    <row r="415" spans="1:8" ht="9.9499999999999993" customHeight="1" x14ac:dyDescent="0.25">
      <c r="A415" s="458" t="s">
        <v>1934</v>
      </c>
      <c r="B415" s="459" t="s">
        <v>1935</v>
      </c>
      <c r="D415" s="464">
        <v>2203.37</v>
      </c>
      <c r="E415" s="464">
        <v>0</v>
      </c>
      <c r="F415" s="464">
        <v>0</v>
      </c>
      <c r="G415" s="464">
        <v>2203.37</v>
      </c>
    </row>
    <row r="416" spans="1:8" ht="9.9499999999999993" customHeight="1" x14ac:dyDescent="0.25">
      <c r="A416" s="460" t="s">
        <v>1936</v>
      </c>
      <c r="B416" s="461" t="s">
        <v>1937</v>
      </c>
      <c r="C416" s="461" t="s">
        <v>625</v>
      </c>
      <c r="D416" s="462">
        <v>5203.37</v>
      </c>
      <c r="E416" s="462">
        <v>0</v>
      </c>
      <c r="F416" s="462">
        <v>0</v>
      </c>
      <c r="G416" s="462">
        <v>5203.37</v>
      </c>
    </row>
    <row r="417" spans="1:8" ht="9.9499999999999993" customHeight="1" x14ac:dyDescent="0.25">
      <c r="A417" s="460" t="s">
        <v>1938</v>
      </c>
      <c r="B417" s="461" t="s">
        <v>1939</v>
      </c>
      <c r="C417" s="461" t="s">
        <v>1940</v>
      </c>
      <c r="D417" s="462">
        <v>-3000</v>
      </c>
      <c r="E417" s="462">
        <v>0</v>
      </c>
      <c r="F417" s="462">
        <v>0</v>
      </c>
      <c r="G417" s="462">
        <v>-3000</v>
      </c>
    </row>
    <row r="418" spans="1:8" ht="1.35" customHeight="1" x14ac:dyDescent="0.25"/>
    <row r="419" spans="1:8" ht="0.75" customHeight="1" x14ac:dyDescent="0.25">
      <c r="A419" s="466" t="s">
        <v>1970</v>
      </c>
      <c r="B419" s="467"/>
      <c r="C419" s="467"/>
      <c r="D419" s="467"/>
      <c r="E419" s="467"/>
      <c r="F419" s="467"/>
      <c r="G419" s="467"/>
      <c r="H419" s="467"/>
    </row>
  </sheetData>
  <pageMargins left="0.3611111111111111" right="0.3611111111111111" top="0.3611111111111111" bottom="0.3611111111111111" header="0.31496062000000002" footer="0.31496062000000002"/>
  <pageSetup paperSize="9" orientation="portrait" horizontalDpi="30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81905-69A4-4383-918E-90B8C9CD1D3B}">
  <dimension ref="A1:I321"/>
  <sheetViews>
    <sheetView workbookViewId="0">
      <selection activeCell="H11" sqref="H11:I13"/>
    </sheetView>
  </sheetViews>
  <sheetFormatPr defaultRowHeight="15" x14ac:dyDescent="0.25"/>
  <cols>
    <col min="1" max="1" width="19.7109375" bestFit="1" customWidth="1"/>
    <col min="2" max="2" width="41" customWidth="1"/>
    <col min="3" max="3" width="16.42578125" bestFit="1" customWidth="1"/>
    <col min="4" max="5" width="11.85546875" bestFit="1" customWidth="1"/>
    <col min="6" max="6" width="13.140625" bestFit="1" customWidth="1"/>
    <col min="8" max="9" width="11" bestFit="1" customWidth="1"/>
  </cols>
  <sheetData>
    <row r="1" spans="1:9" x14ac:dyDescent="0.25">
      <c r="A1" s="259" t="s">
        <v>64</v>
      </c>
      <c r="B1" s="260" t="s">
        <v>65</v>
      </c>
    </row>
    <row r="2" spans="1:9" x14ac:dyDescent="0.25">
      <c r="A2" s="259" t="s">
        <v>66</v>
      </c>
      <c r="B2" s="260" t="s">
        <v>67</v>
      </c>
    </row>
    <row r="4" spans="1:9" x14ac:dyDescent="0.25">
      <c r="A4" s="525" t="s">
        <v>68</v>
      </c>
      <c r="B4" s="525"/>
      <c r="C4" s="525"/>
      <c r="D4" s="525"/>
      <c r="E4" s="525"/>
      <c r="F4" s="525"/>
    </row>
    <row r="5" spans="1:9" x14ac:dyDescent="0.25">
      <c r="A5" s="526" t="s">
        <v>936</v>
      </c>
      <c r="B5" s="526"/>
      <c r="C5" s="526"/>
      <c r="D5" s="526"/>
      <c r="E5" s="526"/>
      <c r="F5" s="526"/>
    </row>
    <row r="6" spans="1:9" x14ac:dyDescent="0.25">
      <c r="A6" s="526" t="s">
        <v>69</v>
      </c>
      <c r="B6" s="526"/>
      <c r="C6" s="526"/>
      <c r="D6" s="526"/>
      <c r="E6" s="526"/>
      <c r="F6" s="526"/>
    </row>
    <row r="9" spans="1:9" x14ac:dyDescent="0.25">
      <c r="A9" s="261" t="s">
        <v>70</v>
      </c>
      <c r="B9" s="261" t="s">
        <v>71</v>
      </c>
      <c r="C9" s="261" t="s">
        <v>72</v>
      </c>
      <c r="D9" s="261" t="s">
        <v>73</v>
      </c>
      <c r="E9" s="261" t="s">
        <v>74</v>
      </c>
      <c r="F9" s="261" t="s">
        <v>75</v>
      </c>
      <c r="G9" s="261"/>
      <c r="H9" s="261"/>
    </row>
    <row r="10" spans="1:9" x14ac:dyDescent="0.25">
      <c r="A10" s="262" t="s">
        <v>76</v>
      </c>
      <c r="B10" s="263" t="s">
        <v>77</v>
      </c>
      <c r="C10" s="264">
        <v>50700354.420000002</v>
      </c>
      <c r="D10" s="264">
        <v>31522714.140000001</v>
      </c>
      <c r="E10" s="264">
        <v>35035309</v>
      </c>
      <c r="F10" s="264">
        <v>47187759.560000002</v>
      </c>
      <c r="G10" s="264"/>
      <c r="H10" s="263"/>
      <c r="I10" s="263"/>
    </row>
    <row r="11" spans="1:9" x14ac:dyDescent="0.25">
      <c r="A11" s="262" t="s">
        <v>78</v>
      </c>
      <c r="B11" s="263" t="s">
        <v>79</v>
      </c>
      <c r="C11" s="264">
        <v>28752540.879999999</v>
      </c>
      <c r="D11" s="264">
        <v>31428419.420000002</v>
      </c>
      <c r="E11" s="264">
        <v>34525779.310000002</v>
      </c>
      <c r="F11" s="264">
        <v>25655180.989999998</v>
      </c>
      <c r="G11" s="264"/>
      <c r="H11" s="267">
        <f>C11-F11</f>
        <v>3097359.8900000006</v>
      </c>
      <c r="I11" s="264">
        <f>+H11-H12</f>
        <v>140554.26999999955</v>
      </c>
    </row>
    <row r="12" spans="1:9" x14ac:dyDescent="0.25">
      <c r="A12" s="262" t="s">
        <v>80</v>
      </c>
      <c r="B12" s="263" t="s">
        <v>81</v>
      </c>
      <c r="C12" s="264">
        <v>28414137.800000001</v>
      </c>
      <c r="D12" s="264">
        <v>30393283.440000001</v>
      </c>
      <c r="E12" s="264">
        <v>33350089.059999999</v>
      </c>
      <c r="F12" s="264">
        <v>25457332.18</v>
      </c>
      <c r="G12" s="264"/>
      <c r="H12" s="267">
        <f t="shared" ref="H12:H13" si="0">C12-F12</f>
        <v>2956805.620000001</v>
      </c>
      <c r="I12" s="263"/>
    </row>
    <row r="13" spans="1:9" x14ac:dyDescent="0.25">
      <c r="A13" s="262" t="s">
        <v>82</v>
      </c>
      <c r="B13" s="263" t="s">
        <v>81</v>
      </c>
      <c r="C13" s="264">
        <v>28414137.800000001</v>
      </c>
      <c r="D13" s="264">
        <v>30393283.440000001</v>
      </c>
      <c r="E13" s="264">
        <v>33350089.059999999</v>
      </c>
      <c r="F13" s="264">
        <v>25457332.18</v>
      </c>
      <c r="G13" s="264"/>
      <c r="H13" s="267">
        <f t="shared" si="0"/>
        <v>2956805.620000001</v>
      </c>
      <c r="I13" s="263"/>
    </row>
    <row r="14" spans="1:9" x14ac:dyDescent="0.25">
      <c r="A14" s="262" t="s">
        <v>83</v>
      </c>
      <c r="B14" s="263" t="s">
        <v>84</v>
      </c>
      <c r="C14" s="264">
        <v>21500</v>
      </c>
      <c r="D14" s="264">
        <v>11214.06</v>
      </c>
      <c r="E14" s="264">
        <v>12714.06</v>
      </c>
      <c r="F14" s="264">
        <v>20000</v>
      </c>
      <c r="G14" s="264"/>
      <c r="H14" s="263"/>
      <c r="I14" s="263"/>
    </row>
    <row r="15" spans="1:9" x14ac:dyDescent="0.25">
      <c r="A15" s="265" t="s">
        <v>85</v>
      </c>
      <c r="B15" s="260" t="s">
        <v>86</v>
      </c>
      <c r="C15" s="266">
        <v>1500</v>
      </c>
      <c r="D15" s="266">
        <v>1099.6500000000001</v>
      </c>
      <c r="E15" s="266">
        <v>2599.65</v>
      </c>
      <c r="F15" s="266">
        <v>0</v>
      </c>
      <c r="G15" s="266"/>
      <c r="H15" s="260"/>
      <c r="I15" s="260"/>
    </row>
    <row r="16" spans="1:9" x14ac:dyDescent="0.25">
      <c r="A16" s="265" t="s">
        <v>87</v>
      </c>
      <c r="B16" s="260" t="s">
        <v>88</v>
      </c>
      <c r="C16" s="266">
        <v>0</v>
      </c>
      <c r="D16" s="266">
        <v>2779.8</v>
      </c>
      <c r="E16" s="266">
        <v>2779.8</v>
      </c>
      <c r="F16" s="266">
        <v>0</v>
      </c>
      <c r="G16" s="266"/>
      <c r="H16" s="260"/>
      <c r="I16" s="260"/>
    </row>
    <row r="17" spans="1:9" x14ac:dyDescent="0.25">
      <c r="A17" s="265" t="s">
        <v>89</v>
      </c>
      <c r="B17" s="260" t="s">
        <v>90</v>
      </c>
      <c r="C17" s="266">
        <v>2000</v>
      </c>
      <c r="D17" s="266">
        <v>1939.75</v>
      </c>
      <c r="E17" s="266">
        <v>1939.75</v>
      </c>
      <c r="F17" s="266">
        <v>2000</v>
      </c>
      <c r="G17" s="266"/>
      <c r="H17" s="260"/>
      <c r="I17" s="260"/>
    </row>
    <row r="18" spans="1:9" x14ac:dyDescent="0.25">
      <c r="A18" s="265" t="s">
        <v>91</v>
      </c>
      <c r="B18" s="260" t="s">
        <v>92</v>
      </c>
      <c r="C18" s="266">
        <v>1000</v>
      </c>
      <c r="D18" s="266">
        <v>0</v>
      </c>
      <c r="E18" s="266">
        <v>0</v>
      </c>
      <c r="F18" s="266">
        <v>1000</v>
      </c>
      <c r="G18" s="266"/>
      <c r="H18" s="260"/>
      <c r="I18" s="260"/>
    </row>
    <row r="19" spans="1:9" x14ac:dyDescent="0.25">
      <c r="A19" s="265" t="s">
        <v>93</v>
      </c>
      <c r="B19" s="260" t="s">
        <v>94</v>
      </c>
      <c r="C19" s="266">
        <v>2000</v>
      </c>
      <c r="D19" s="266">
        <v>0</v>
      </c>
      <c r="E19" s="266">
        <v>0</v>
      </c>
      <c r="F19" s="266">
        <v>2000</v>
      </c>
      <c r="G19" s="266"/>
      <c r="H19" s="260"/>
      <c r="I19" s="260"/>
    </row>
    <row r="20" spans="1:9" x14ac:dyDescent="0.25">
      <c r="A20" s="265" t="s">
        <v>95</v>
      </c>
      <c r="B20" s="260" t="s">
        <v>96</v>
      </c>
      <c r="C20" s="266">
        <v>2000</v>
      </c>
      <c r="D20" s="266">
        <v>1659.03</v>
      </c>
      <c r="E20" s="266">
        <v>1659.03</v>
      </c>
      <c r="F20" s="266">
        <v>2000</v>
      </c>
      <c r="G20" s="266"/>
      <c r="H20" s="260"/>
      <c r="I20" s="260"/>
    </row>
    <row r="21" spans="1:9" x14ac:dyDescent="0.25">
      <c r="A21" s="265" t="s">
        <v>97</v>
      </c>
      <c r="B21" s="260" t="s">
        <v>98</v>
      </c>
      <c r="C21" s="266">
        <v>2000</v>
      </c>
      <c r="D21" s="266">
        <v>1382.7</v>
      </c>
      <c r="E21" s="266">
        <v>1382.7</v>
      </c>
      <c r="F21" s="266">
        <v>2000</v>
      </c>
      <c r="G21" s="266"/>
      <c r="H21" s="260"/>
      <c r="I21" s="260"/>
    </row>
    <row r="22" spans="1:9" x14ac:dyDescent="0.25">
      <c r="A22" s="265" t="s">
        <v>99</v>
      </c>
      <c r="B22" s="260" t="s">
        <v>100</v>
      </c>
      <c r="C22" s="266">
        <v>500</v>
      </c>
      <c r="D22" s="266">
        <v>0</v>
      </c>
      <c r="E22" s="266">
        <v>0</v>
      </c>
      <c r="F22" s="266">
        <v>500</v>
      </c>
      <c r="G22" s="266"/>
      <c r="H22" s="260"/>
      <c r="I22" s="260"/>
    </row>
    <row r="23" spans="1:9" x14ac:dyDescent="0.25">
      <c r="A23" s="265" t="s">
        <v>101</v>
      </c>
      <c r="B23" s="260" t="s">
        <v>102</v>
      </c>
      <c r="C23" s="266">
        <v>2000</v>
      </c>
      <c r="D23" s="266">
        <v>0</v>
      </c>
      <c r="E23" s="266">
        <v>0</v>
      </c>
      <c r="F23" s="266">
        <v>2000</v>
      </c>
      <c r="G23" s="266"/>
      <c r="H23" s="260"/>
      <c r="I23" s="260"/>
    </row>
    <row r="24" spans="1:9" x14ac:dyDescent="0.25">
      <c r="A24" s="265" t="s">
        <v>103</v>
      </c>
      <c r="B24" s="260" t="s">
        <v>104</v>
      </c>
      <c r="C24" s="266">
        <v>2000</v>
      </c>
      <c r="D24" s="266">
        <v>0</v>
      </c>
      <c r="E24" s="266">
        <v>0</v>
      </c>
      <c r="F24" s="266">
        <v>2000</v>
      </c>
      <c r="G24" s="266"/>
      <c r="H24" s="260"/>
      <c r="I24" s="260"/>
    </row>
    <row r="25" spans="1:9" x14ac:dyDescent="0.25">
      <c r="A25" s="265" t="s">
        <v>105</v>
      </c>
      <c r="B25" s="260" t="s">
        <v>106</v>
      </c>
      <c r="C25" s="266">
        <v>3500</v>
      </c>
      <c r="D25" s="266">
        <v>2353.13</v>
      </c>
      <c r="E25" s="266">
        <v>2353.13</v>
      </c>
      <c r="F25" s="266">
        <v>3500</v>
      </c>
      <c r="G25" s="266"/>
      <c r="H25" s="260"/>
      <c r="I25" s="260"/>
    </row>
    <row r="26" spans="1:9" x14ac:dyDescent="0.25">
      <c r="A26" s="265" t="s">
        <v>107</v>
      </c>
      <c r="B26" s="260" t="s">
        <v>108</v>
      </c>
      <c r="C26" s="266">
        <v>1000</v>
      </c>
      <c r="D26" s="266">
        <v>0</v>
      </c>
      <c r="E26" s="266">
        <v>0</v>
      </c>
      <c r="F26" s="266">
        <v>1000</v>
      </c>
      <c r="G26" s="266"/>
      <c r="H26" s="260"/>
      <c r="I26" s="260"/>
    </row>
    <row r="27" spans="1:9" x14ac:dyDescent="0.25">
      <c r="A27" s="265" t="s">
        <v>627</v>
      </c>
      <c r="B27" s="260" t="s">
        <v>628</v>
      </c>
      <c r="C27" s="266">
        <v>1000</v>
      </c>
      <c r="D27" s="266">
        <v>0</v>
      </c>
      <c r="E27" s="266">
        <v>0</v>
      </c>
      <c r="F27" s="266">
        <v>1000</v>
      </c>
      <c r="G27" s="266"/>
      <c r="H27" s="260"/>
      <c r="I27" s="260"/>
    </row>
    <row r="28" spans="1:9" x14ac:dyDescent="0.25">
      <c r="A28" s="265" t="s">
        <v>639</v>
      </c>
      <c r="B28" s="260" t="s">
        <v>640</v>
      </c>
      <c r="C28" s="266">
        <v>1000</v>
      </c>
      <c r="D28" s="266">
        <v>0</v>
      </c>
      <c r="E28" s="266">
        <v>0</v>
      </c>
      <c r="F28" s="266">
        <v>1000</v>
      </c>
      <c r="G28" s="266"/>
      <c r="H28" s="260"/>
      <c r="I28" s="260"/>
    </row>
    <row r="29" spans="1:9" x14ac:dyDescent="0.25">
      <c r="A29" s="262" t="s">
        <v>109</v>
      </c>
      <c r="B29" s="263" t="s">
        <v>110</v>
      </c>
      <c r="C29" s="264">
        <v>95638.59</v>
      </c>
      <c r="D29" s="264">
        <v>18909515.02</v>
      </c>
      <c r="E29" s="264">
        <v>18807628.079999998</v>
      </c>
      <c r="F29" s="264">
        <v>197525.53000000099</v>
      </c>
      <c r="G29" s="264"/>
      <c r="H29" s="263"/>
      <c r="I29" s="263"/>
    </row>
    <row r="30" spans="1:9" x14ac:dyDescent="0.25">
      <c r="A30" s="265" t="s">
        <v>111</v>
      </c>
      <c r="B30" s="260" t="s">
        <v>112</v>
      </c>
      <c r="C30" s="266">
        <v>0</v>
      </c>
      <c r="D30" s="266">
        <v>11587042.869999999</v>
      </c>
      <c r="E30" s="266">
        <v>11587042.869999999</v>
      </c>
      <c r="F30" s="266">
        <v>0</v>
      </c>
      <c r="G30" s="266"/>
      <c r="H30" s="260"/>
      <c r="I30" s="260"/>
    </row>
    <row r="31" spans="1:9" x14ac:dyDescent="0.25">
      <c r="A31" s="265" t="s">
        <v>937</v>
      </c>
      <c r="B31" s="260" t="s">
        <v>938</v>
      </c>
      <c r="C31" s="266">
        <v>0</v>
      </c>
      <c r="D31" s="266">
        <v>3916667.85</v>
      </c>
      <c r="E31" s="266">
        <v>3719142.32</v>
      </c>
      <c r="F31" s="266">
        <v>197525.53</v>
      </c>
      <c r="G31" s="266"/>
      <c r="H31" s="260"/>
      <c r="I31" s="260"/>
    </row>
    <row r="32" spans="1:9" x14ac:dyDescent="0.25">
      <c r="A32" s="265" t="s">
        <v>113</v>
      </c>
      <c r="B32" s="260" t="s">
        <v>114</v>
      </c>
      <c r="C32" s="266">
        <v>95638.59</v>
      </c>
      <c r="D32" s="266">
        <v>3405804.3</v>
      </c>
      <c r="E32" s="266">
        <v>3501442.89</v>
      </c>
      <c r="F32" s="266">
        <v>-3.20142135024071E-10</v>
      </c>
      <c r="G32" s="266"/>
      <c r="H32" s="260"/>
      <c r="I32" s="260"/>
    </row>
    <row r="33" spans="1:9" x14ac:dyDescent="0.25">
      <c r="A33" s="262" t="s">
        <v>115</v>
      </c>
      <c r="B33" s="263" t="s">
        <v>116</v>
      </c>
      <c r="C33" s="264">
        <v>28296999.210000001</v>
      </c>
      <c r="D33" s="264">
        <v>11472554.359999999</v>
      </c>
      <c r="E33" s="264">
        <v>14529746.92</v>
      </c>
      <c r="F33" s="264">
        <v>25239806.649999999</v>
      </c>
      <c r="G33" s="264"/>
      <c r="H33" s="263"/>
      <c r="I33" s="263"/>
    </row>
    <row r="34" spans="1:9" x14ac:dyDescent="0.25">
      <c r="A34" s="265" t="s">
        <v>117</v>
      </c>
      <c r="B34" s="260" t="s">
        <v>118</v>
      </c>
      <c r="C34" s="266">
        <v>21142593.899999999</v>
      </c>
      <c r="D34" s="266">
        <v>4181956.52</v>
      </c>
      <c r="E34" s="266">
        <v>7248464.2999999998</v>
      </c>
      <c r="F34" s="266">
        <v>18076086.120000001</v>
      </c>
      <c r="G34" s="266"/>
      <c r="H34" s="260"/>
      <c r="I34" s="260"/>
    </row>
    <row r="35" spans="1:9" x14ac:dyDescent="0.25">
      <c r="A35" s="265" t="s">
        <v>119</v>
      </c>
      <c r="B35" s="260" t="s">
        <v>120</v>
      </c>
      <c r="C35" s="266">
        <v>3899779.42</v>
      </c>
      <c r="D35" s="266">
        <v>3756887.59</v>
      </c>
      <c r="E35" s="266">
        <v>3916667.85</v>
      </c>
      <c r="F35" s="266">
        <v>3739999.16</v>
      </c>
      <c r="G35" s="266"/>
      <c r="H35" s="260"/>
      <c r="I35" s="260"/>
    </row>
    <row r="36" spans="1:9" x14ac:dyDescent="0.25">
      <c r="A36" s="265" t="s">
        <v>121</v>
      </c>
      <c r="B36" s="260" t="s">
        <v>122</v>
      </c>
      <c r="C36" s="266">
        <v>3254625.89</v>
      </c>
      <c r="D36" s="266">
        <v>3533710.25</v>
      </c>
      <c r="E36" s="266">
        <v>3364614.77</v>
      </c>
      <c r="F36" s="266">
        <v>3423721.37</v>
      </c>
      <c r="G36" s="266"/>
      <c r="H36" s="260"/>
      <c r="I36" s="260"/>
    </row>
    <row r="37" spans="1:9" x14ac:dyDescent="0.25">
      <c r="A37" s="262" t="s">
        <v>123</v>
      </c>
      <c r="B37" s="263" t="s">
        <v>124</v>
      </c>
      <c r="C37" s="264">
        <v>-13213.3</v>
      </c>
      <c r="D37" s="264">
        <v>3434.23</v>
      </c>
      <c r="E37" s="264">
        <v>4143.09</v>
      </c>
      <c r="F37" s="264">
        <v>-13922.16</v>
      </c>
      <c r="G37" s="264"/>
      <c r="H37" s="263"/>
      <c r="I37" s="263"/>
    </row>
    <row r="38" spans="1:9" x14ac:dyDescent="0.25">
      <c r="A38" s="262" t="s">
        <v>125</v>
      </c>
      <c r="B38" s="263" t="s">
        <v>124</v>
      </c>
      <c r="C38" s="264">
        <v>-13213.3</v>
      </c>
      <c r="D38" s="264">
        <v>3434.23</v>
      </c>
      <c r="E38" s="264">
        <v>4143.09</v>
      </c>
      <c r="F38" s="264">
        <v>-13922.16</v>
      </c>
      <c r="G38" s="264"/>
      <c r="H38" s="263"/>
      <c r="I38" s="263"/>
    </row>
    <row r="39" spans="1:9" x14ac:dyDescent="0.25">
      <c r="A39" s="262" t="s">
        <v>126</v>
      </c>
      <c r="B39" s="263" t="s">
        <v>124</v>
      </c>
      <c r="C39" s="264">
        <v>-13213.3</v>
      </c>
      <c r="D39" s="264">
        <v>3434.23</v>
      </c>
      <c r="E39" s="264">
        <v>4143.09</v>
      </c>
      <c r="F39" s="264">
        <v>-13922.16</v>
      </c>
      <c r="G39" s="264"/>
      <c r="H39" s="263"/>
      <c r="I39" s="263"/>
    </row>
    <row r="40" spans="1:9" x14ac:dyDescent="0.25">
      <c r="A40" s="265" t="s">
        <v>127</v>
      </c>
      <c r="B40" s="260" t="s">
        <v>128</v>
      </c>
      <c r="C40" s="266">
        <v>-13213.3</v>
      </c>
      <c r="D40" s="266">
        <v>3434.23</v>
      </c>
      <c r="E40" s="266">
        <v>4143.09</v>
      </c>
      <c r="F40" s="266">
        <v>-13922.16</v>
      </c>
      <c r="G40" s="266"/>
      <c r="H40" s="260"/>
      <c r="I40" s="260"/>
    </row>
    <row r="41" spans="1:9" x14ac:dyDescent="0.25">
      <c r="A41" s="262" t="s">
        <v>129</v>
      </c>
      <c r="B41" s="263" t="s">
        <v>130</v>
      </c>
      <c r="C41" s="264">
        <v>333194.26</v>
      </c>
      <c r="D41" s="264">
        <v>1031701.75</v>
      </c>
      <c r="E41" s="264">
        <v>1168400.93</v>
      </c>
      <c r="F41" s="264">
        <v>196495.08</v>
      </c>
      <c r="G41" s="264"/>
      <c r="H41" s="263"/>
      <c r="I41" s="263"/>
    </row>
    <row r="42" spans="1:9" x14ac:dyDescent="0.25">
      <c r="A42" s="262" t="s">
        <v>131</v>
      </c>
      <c r="B42" s="263" t="s">
        <v>130</v>
      </c>
      <c r="C42" s="264">
        <v>333194.26</v>
      </c>
      <c r="D42" s="264">
        <v>1031701.75</v>
      </c>
      <c r="E42" s="264">
        <v>1168400.93</v>
      </c>
      <c r="F42" s="264">
        <v>196495.08</v>
      </c>
      <c r="G42" s="264"/>
      <c r="H42" s="263"/>
      <c r="I42" s="263"/>
    </row>
    <row r="43" spans="1:9" x14ac:dyDescent="0.25">
      <c r="A43" s="262" t="s">
        <v>132</v>
      </c>
      <c r="B43" s="263" t="s">
        <v>130</v>
      </c>
      <c r="C43" s="264">
        <v>333194.26</v>
      </c>
      <c r="D43" s="264">
        <v>1031701.75</v>
      </c>
      <c r="E43" s="264">
        <v>1168400.93</v>
      </c>
      <c r="F43" s="264">
        <v>196495.08</v>
      </c>
      <c r="G43" s="264"/>
      <c r="H43" s="263"/>
      <c r="I43" s="263"/>
    </row>
    <row r="44" spans="1:9" x14ac:dyDescent="0.25">
      <c r="A44" s="265" t="s">
        <v>133</v>
      </c>
      <c r="B44" s="260" t="s">
        <v>134</v>
      </c>
      <c r="C44" s="266">
        <v>103243.32</v>
      </c>
      <c r="D44" s="266">
        <v>442595.78</v>
      </c>
      <c r="E44" s="266">
        <v>426914.19</v>
      </c>
      <c r="F44" s="266">
        <v>118924.91</v>
      </c>
      <c r="G44" s="266"/>
      <c r="H44" s="260"/>
      <c r="I44" s="260"/>
    </row>
    <row r="45" spans="1:9" x14ac:dyDescent="0.25">
      <c r="A45" s="265" t="s">
        <v>137</v>
      </c>
      <c r="B45" s="260" t="s">
        <v>138</v>
      </c>
      <c r="C45" s="266">
        <v>49600.74</v>
      </c>
      <c r="D45" s="266">
        <v>6692.81</v>
      </c>
      <c r="E45" s="266">
        <v>16944.63</v>
      </c>
      <c r="F45" s="266">
        <v>39348.92</v>
      </c>
      <c r="G45" s="266"/>
      <c r="H45" s="260"/>
      <c r="I45" s="260"/>
    </row>
    <row r="46" spans="1:9" x14ac:dyDescent="0.25">
      <c r="A46" s="265" t="s">
        <v>139</v>
      </c>
      <c r="B46" s="260" t="s">
        <v>140</v>
      </c>
      <c r="C46" s="266">
        <v>180350.2</v>
      </c>
      <c r="D46" s="266">
        <v>582413.16</v>
      </c>
      <c r="E46" s="266">
        <v>724542.11</v>
      </c>
      <c r="F46" s="266">
        <v>38221.250000000102</v>
      </c>
      <c r="G46" s="266"/>
      <c r="H46" s="260"/>
      <c r="I46" s="260"/>
    </row>
    <row r="47" spans="1:9" x14ac:dyDescent="0.25">
      <c r="A47" s="262" t="s">
        <v>143</v>
      </c>
      <c r="B47" s="263" t="s">
        <v>144</v>
      </c>
      <c r="C47" s="264">
        <v>18422.12</v>
      </c>
      <c r="D47" s="264">
        <v>0</v>
      </c>
      <c r="E47" s="264">
        <v>3146.23</v>
      </c>
      <c r="F47" s="264">
        <v>15275.89</v>
      </c>
      <c r="G47" s="264"/>
      <c r="H47" s="263"/>
      <c r="I47" s="263"/>
    </row>
    <row r="48" spans="1:9" x14ac:dyDescent="0.25">
      <c r="A48" s="262" t="s">
        <v>145</v>
      </c>
      <c r="B48" s="263" t="s">
        <v>144</v>
      </c>
      <c r="C48" s="264">
        <v>18422.12</v>
      </c>
      <c r="D48" s="264">
        <v>0</v>
      </c>
      <c r="E48" s="264">
        <v>3146.23</v>
      </c>
      <c r="F48" s="264">
        <v>15275.89</v>
      </c>
      <c r="G48" s="264"/>
      <c r="H48" s="263"/>
      <c r="I48" s="263"/>
    </row>
    <row r="49" spans="1:9" x14ac:dyDescent="0.25">
      <c r="A49" s="262" t="s">
        <v>146</v>
      </c>
      <c r="B49" s="263" t="s">
        <v>144</v>
      </c>
      <c r="C49" s="264">
        <v>18422.12</v>
      </c>
      <c r="D49" s="264">
        <v>0</v>
      </c>
      <c r="E49" s="264">
        <v>3146.23</v>
      </c>
      <c r="F49" s="264">
        <v>15275.89</v>
      </c>
      <c r="G49" s="264"/>
      <c r="H49" s="263"/>
      <c r="I49" s="263"/>
    </row>
    <row r="50" spans="1:9" x14ac:dyDescent="0.25">
      <c r="A50" s="265" t="s">
        <v>147</v>
      </c>
      <c r="B50" s="260" t="s">
        <v>148</v>
      </c>
      <c r="C50" s="266">
        <v>18422.12</v>
      </c>
      <c r="D50" s="266">
        <v>0</v>
      </c>
      <c r="E50" s="266">
        <v>3146.23</v>
      </c>
      <c r="F50" s="266">
        <v>15275.89</v>
      </c>
      <c r="G50" s="266"/>
      <c r="H50" s="260"/>
      <c r="I50" s="260"/>
    </row>
    <row r="51" spans="1:9" x14ac:dyDescent="0.25">
      <c r="A51" s="262" t="s">
        <v>149</v>
      </c>
      <c r="B51" s="263" t="s">
        <v>150</v>
      </c>
      <c r="C51" s="264">
        <v>21947813.539999999</v>
      </c>
      <c r="D51" s="264">
        <v>93159.06</v>
      </c>
      <c r="E51" s="264">
        <v>507615.66</v>
      </c>
      <c r="F51" s="264">
        <v>21533356.940000001</v>
      </c>
      <c r="G51" s="264"/>
      <c r="H51" s="263"/>
      <c r="I51" s="263"/>
    </row>
    <row r="52" spans="1:9" x14ac:dyDescent="0.25">
      <c r="A52" s="262" t="s">
        <v>151</v>
      </c>
      <c r="B52" s="263" t="s">
        <v>152</v>
      </c>
      <c r="C52" s="264">
        <v>14733.46</v>
      </c>
      <c r="D52" s="264">
        <v>0</v>
      </c>
      <c r="E52" s="264">
        <v>0</v>
      </c>
      <c r="F52" s="264">
        <v>14733.46</v>
      </c>
      <c r="G52" s="264"/>
      <c r="H52" s="263"/>
      <c r="I52" s="263"/>
    </row>
    <row r="53" spans="1:9" x14ac:dyDescent="0.25">
      <c r="A53" s="262" t="s">
        <v>153</v>
      </c>
      <c r="B53" s="263" t="s">
        <v>154</v>
      </c>
      <c r="C53" s="264">
        <v>14733.46</v>
      </c>
      <c r="D53" s="264">
        <v>0</v>
      </c>
      <c r="E53" s="264">
        <v>0</v>
      </c>
      <c r="F53" s="264">
        <v>14733.46</v>
      </c>
      <c r="G53" s="264"/>
      <c r="H53" s="263"/>
      <c r="I53" s="263"/>
    </row>
    <row r="54" spans="1:9" x14ac:dyDescent="0.25">
      <c r="A54" s="262" t="s">
        <v>155</v>
      </c>
      <c r="B54" s="263" t="s">
        <v>156</v>
      </c>
      <c r="C54" s="264">
        <v>14733.46</v>
      </c>
      <c r="D54" s="264">
        <v>0</v>
      </c>
      <c r="E54" s="264">
        <v>0</v>
      </c>
      <c r="F54" s="264">
        <v>14733.46</v>
      </c>
      <c r="G54" s="264"/>
      <c r="H54" s="263"/>
      <c r="I54" s="263"/>
    </row>
    <row r="55" spans="1:9" x14ac:dyDescent="0.25">
      <c r="A55" s="265" t="s">
        <v>157</v>
      </c>
      <c r="B55" s="260" t="s">
        <v>158</v>
      </c>
      <c r="C55" s="266">
        <v>14733.46</v>
      </c>
      <c r="D55" s="266">
        <v>0</v>
      </c>
      <c r="E55" s="266">
        <v>0</v>
      </c>
      <c r="F55" s="266">
        <v>14733.46</v>
      </c>
      <c r="G55" s="266"/>
      <c r="H55" s="260"/>
      <c r="I55" s="260"/>
    </row>
    <row r="56" spans="1:9" x14ac:dyDescent="0.25">
      <c r="A56" s="262" t="s">
        <v>159</v>
      </c>
      <c r="B56" s="263" t="s">
        <v>160</v>
      </c>
      <c r="C56" s="264">
        <v>21742525.280000001</v>
      </c>
      <c r="D56" s="264">
        <v>93159.06</v>
      </c>
      <c r="E56" s="264">
        <v>497113.56</v>
      </c>
      <c r="F56" s="264">
        <v>21338570.780000001</v>
      </c>
      <c r="G56" s="264"/>
      <c r="H56" s="263"/>
      <c r="I56" s="263"/>
    </row>
    <row r="57" spans="1:9" x14ac:dyDescent="0.25">
      <c r="A57" s="262" t="s">
        <v>161</v>
      </c>
      <c r="B57" s="263" t="s">
        <v>160</v>
      </c>
      <c r="C57" s="264">
        <v>20249279.719999999</v>
      </c>
      <c r="D57" s="264">
        <v>93159.06</v>
      </c>
      <c r="E57" s="264">
        <v>399890.97</v>
      </c>
      <c r="F57" s="264">
        <v>19942547.809999999</v>
      </c>
      <c r="G57" s="264"/>
      <c r="H57" s="263"/>
      <c r="I57" s="263"/>
    </row>
    <row r="58" spans="1:9" x14ac:dyDescent="0.25">
      <c r="A58" s="262" t="s">
        <v>162</v>
      </c>
      <c r="B58" s="263" t="s">
        <v>160</v>
      </c>
      <c r="C58" s="264">
        <v>25643695.260000002</v>
      </c>
      <c r="D58" s="264">
        <v>93159.06</v>
      </c>
      <c r="E58" s="264">
        <v>46579.53</v>
      </c>
      <c r="F58" s="264">
        <v>25690274.789999999</v>
      </c>
      <c r="G58" s="264"/>
      <c r="H58" s="263"/>
      <c r="I58" s="263"/>
    </row>
    <row r="59" spans="1:9" x14ac:dyDescent="0.25">
      <c r="A59" s="265" t="s">
        <v>163</v>
      </c>
      <c r="B59" s="260" t="s">
        <v>164</v>
      </c>
      <c r="C59" s="266">
        <v>2380840.73</v>
      </c>
      <c r="D59" s="266">
        <v>13142.7</v>
      </c>
      <c r="E59" s="266">
        <v>0</v>
      </c>
      <c r="F59" s="266">
        <v>2393983.4300000002</v>
      </c>
      <c r="G59" s="266"/>
      <c r="H59" s="260"/>
      <c r="I59" s="260"/>
    </row>
    <row r="60" spans="1:9" x14ac:dyDescent="0.25">
      <c r="A60" s="265" t="s">
        <v>165</v>
      </c>
      <c r="B60" s="260" t="s">
        <v>166</v>
      </c>
      <c r="C60" s="266">
        <v>1192240.3899999999</v>
      </c>
      <c r="D60" s="266">
        <v>29659.83</v>
      </c>
      <c r="E60" s="266">
        <v>0</v>
      </c>
      <c r="F60" s="266">
        <v>1221900.22</v>
      </c>
      <c r="G60" s="266"/>
      <c r="H60" s="260"/>
      <c r="I60" s="260"/>
    </row>
    <row r="61" spans="1:9" x14ac:dyDescent="0.25">
      <c r="A61" s="265" t="s">
        <v>167</v>
      </c>
      <c r="B61" s="260" t="s">
        <v>168</v>
      </c>
      <c r="C61" s="266">
        <v>4704367.0599999996</v>
      </c>
      <c r="D61" s="266">
        <v>0</v>
      </c>
      <c r="E61" s="266">
        <v>0</v>
      </c>
      <c r="F61" s="266">
        <v>4704367.0599999996</v>
      </c>
      <c r="G61" s="266"/>
      <c r="H61" s="260"/>
      <c r="I61" s="260"/>
    </row>
    <row r="62" spans="1:9" x14ac:dyDescent="0.25">
      <c r="A62" s="265" t="s">
        <v>169</v>
      </c>
      <c r="B62" s="260" t="s">
        <v>170</v>
      </c>
      <c r="C62" s="266">
        <v>974603.58</v>
      </c>
      <c r="D62" s="266">
        <v>0</v>
      </c>
      <c r="E62" s="266">
        <v>0</v>
      </c>
      <c r="F62" s="266">
        <v>974603.58</v>
      </c>
      <c r="G62" s="266"/>
      <c r="H62" s="260"/>
      <c r="I62" s="260"/>
    </row>
    <row r="63" spans="1:9" x14ac:dyDescent="0.25">
      <c r="A63" s="265" t="s">
        <v>171</v>
      </c>
      <c r="B63" s="260" t="s">
        <v>172</v>
      </c>
      <c r="C63" s="266">
        <v>2504973.5299999998</v>
      </c>
      <c r="D63" s="266">
        <v>752</v>
      </c>
      <c r="E63" s="266">
        <v>0</v>
      </c>
      <c r="F63" s="266">
        <v>2505725.5299999998</v>
      </c>
      <c r="G63" s="266"/>
      <c r="H63" s="260"/>
      <c r="I63" s="260"/>
    </row>
    <row r="64" spans="1:9" x14ac:dyDescent="0.25">
      <c r="A64" s="265" t="s">
        <v>173</v>
      </c>
      <c r="B64" s="260" t="s">
        <v>174</v>
      </c>
      <c r="C64" s="266">
        <v>3811221.75</v>
      </c>
      <c r="D64" s="266">
        <v>3025</v>
      </c>
      <c r="E64" s="266">
        <v>0</v>
      </c>
      <c r="F64" s="266">
        <v>3814246.75</v>
      </c>
      <c r="G64" s="266"/>
      <c r="H64" s="260"/>
      <c r="I64" s="260"/>
    </row>
    <row r="65" spans="1:9" x14ac:dyDescent="0.25">
      <c r="A65" s="265" t="s">
        <v>175</v>
      </c>
      <c r="B65" s="260" t="s">
        <v>176</v>
      </c>
      <c r="C65" s="266">
        <v>0</v>
      </c>
      <c r="D65" s="266">
        <v>46579.53</v>
      </c>
      <c r="E65" s="266">
        <v>46579.53</v>
      </c>
      <c r="F65" s="266">
        <v>0</v>
      </c>
      <c r="G65" s="266"/>
      <c r="H65" s="260"/>
      <c r="I65" s="260"/>
    </row>
    <row r="66" spans="1:9" x14ac:dyDescent="0.25">
      <c r="A66" s="265" t="s">
        <v>177</v>
      </c>
      <c r="B66" s="260" t="s">
        <v>178</v>
      </c>
      <c r="C66" s="266">
        <v>856.74</v>
      </c>
      <c r="D66" s="266">
        <v>0</v>
      </c>
      <c r="E66" s="266">
        <v>0</v>
      </c>
      <c r="F66" s="266">
        <v>856.74</v>
      </c>
      <c r="G66" s="266"/>
      <c r="H66" s="260"/>
      <c r="I66" s="260"/>
    </row>
    <row r="67" spans="1:9" x14ac:dyDescent="0.25">
      <c r="A67" s="265" t="s">
        <v>179</v>
      </c>
      <c r="B67" s="260" t="s">
        <v>180</v>
      </c>
      <c r="C67" s="266">
        <v>10074591.48</v>
      </c>
      <c r="D67" s="266">
        <v>0</v>
      </c>
      <c r="E67" s="266">
        <v>0</v>
      </c>
      <c r="F67" s="266">
        <v>10074591.48</v>
      </c>
      <c r="G67" s="266"/>
      <c r="H67" s="260"/>
      <c r="I67" s="260"/>
    </row>
    <row r="68" spans="1:9" x14ac:dyDescent="0.25">
      <c r="A68" s="262" t="s">
        <v>181</v>
      </c>
      <c r="B68" s="263" t="s">
        <v>182</v>
      </c>
      <c r="C68" s="264">
        <v>-5394415.54</v>
      </c>
      <c r="D68" s="264">
        <v>0</v>
      </c>
      <c r="E68" s="264">
        <v>353311.44</v>
      </c>
      <c r="F68" s="264">
        <v>-5747726.9800000004</v>
      </c>
      <c r="G68" s="264"/>
      <c r="H68" s="263"/>
      <c r="I68" s="263"/>
    </row>
    <row r="69" spans="1:9" x14ac:dyDescent="0.25">
      <c r="A69" s="265" t="s">
        <v>183</v>
      </c>
      <c r="B69" s="260" t="s">
        <v>184</v>
      </c>
      <c r="C69" s="266">
        <v>-432168.53</v>
      </c>
      <c r="D69" s="266">
        <v>0</v>
      </c>
      <c r="E69" s="266">
        <v>21504.25</v>
      </c>
      <c r="F69" s="266">
        <v>-453672.78</v>
      </c>
      <c r="G69" s="266"/>
      <c r="H69" s="260"/>
      <c r="I69" s="260"/>
    </row>
    <row r="70" spans="1:9" x14ac:dyDescent="0.25">
      <c r="A70" s="265" t="s">
        <v>185</v>
      </c>
      <c r="B70" s="260" t="s">
        <v>186</v>
      </c>
      <c r="C70" s="266">
        <v>-225957.8</v>
      </c>
      <c r="D70" s="266">
        <v>0</v>
      </c>
      <c r="E70" s="266">
        <v>10563.47</v>
      </c>
      <c r="F70" s="266">
        <v>-236521.27</v>
      </c>
      <c r="G70" s="266"/>
      <c r="H70" s="260"/>
      <c r="I70" s="260"/>
    </row>
    <row r="71" spans="1:9" x14ac:dyDescent="0.25">
      <c r="A71" s="265" t="s">
        <v>187</v>
      </c>
      <c r="B71" s="260" t="s">
        <v>188</v>
      </c>
      <c r="C71" s="266">
        <v>-1931715.78</v>
      </c>
      <c r="D71" s="266">
        <v>0</v>
      </c>
      <c r="E71" s="266">
        <v>78342.53</v>
      </c>
      <c r="F71" s="266">
        <v>-2010058.31</v>
      </c>
      <c r="G71" s="266"/>
      <c r="H71" s="260"/>
      <c r="I71" s="260"/>
    </row>
    <row r="72" spans="1:9" x14ac:dyDescent="0.25">
      <c r="A72" s="265" t="s">
        <v>189</v>
      </c>
      <c r="B72" s="260" t="s">
        <v>190</v>
      </c>
      <c r="C72" s="266">
        <v>-103945.95</v>
      </c>
      <c r="D72" s="266">
        <v>0</v>
      </c>
      <c r="E72" s="266">
        <v>8121.95</v>
      </c>
      <c r="F72" s="266">
        <v>-112067.9</v>
      </c>
      <c r="G72" s="266"/>
      <c r="H72" s="260"/>
      <c r="I72" s="260"/>
    </row>
    <row r="73" spans="1:9" x14ac:dyDescent="0.25">
      <c r="A73" s="265" t="s">
        <v>191</v>
      </c>
      <c r="B73" s="260" t="s">
        <v>192</v>
      </c>
      <c r="C73" s="266">
        <v>-1003824.91</v>
      </c>
      <c r="D73" s="266">
        <v>0</v>
      </c>
      <c r="E73" s="266">
        <v>41762.36</v>
      </c>
      <c r="F73" s="266">
        <v>-1045587.27</v>
      </c>
      <c r="G73" s="266"/>
      <c r="H73" s="260"/>
      <c r="I73" s="260"/>
    </row>
    <row r="74" spans="1:9" x14ac:dyDescent="0.25">
      <c r="A74" s="265" t="s">
        <v>193</v>
      </c>
      <c r="B74" s="260" t="s">
        <v>194</v>
      </c>
      <c r="C74" s="266">
        <v>-1334445.2</v>
      </c>
      <c r="D74" s="266">
        <v>0</v>
      </c>
      <c r="E74" s="266">
        <v>63566.26</v>
      </c>
      <c r="F74" s="266">
        <v>-1398011.46</v>
      </c>
      <c r="G74" s="266"/>
      <c r="H74" s="260"/>
      <c r="I74" s="260"/>
    </row>
    <row r="75" spans="1:9" x14ac:dyDescent="0.25">
      <c r="A75" s="265" t="s">
        <v>195</v>
      </c>
      <c r="B75" s="260" t="s">
        <v>196</v>
      </c>
      <c r="C75" s="266">
        <v>-314.16000000000003</v>
      </c>
      <c r="D75" s="266">
        <v>0</v>
      </c>
      <c r="E75" s="266">
        <v>7.14</v>
      </c>
      <c r="F75" s="266">
        <v>-321.3</v>
      </c>
      <c r="G75" s="266"/>
      <c r="H75" s="260"/>
      <c r="I75" s="260"/>
    </row>
    <row r="76" spans="1:9" x14ac:dyDescent="0.25">
      <c r="A76" s="265" t="s">
        <v>197</v>
      </c>
      <c r="B76" s="260" t="s">
        <v>198</v>
      </c>
      <c r="C76" s="266">
        <v>-362043.21</v>
      </c>
      <c r="D76" s="266">
        <v>0</v>
      </c>
      <c r="E76" s="266">
        <v>129443.48</v>
      </c>
      <c r="F76" s="266">
        <v>-491486.69</v>
      </c>
      <c r="G76" s="266"/>
      <c r="H76" s="260"/>
      <c r="I76" s="260"/>
    </row>
    <row r="77" spans="1:9" x14ac:dyDescent="0.25">
      <c r="A77" s="262" t="s">
        <v>199</v>
      </c>
      <c r="B77" s="263" t="s">
        <v>200</v>
      </c>
      <c r="C77" s="264">
        <v>1493245.56</v>
      </c>
      <c r="D77" s="264">
        <v>0</v>
      </c>
      <c r="E77" s="264">
        <v>97222.59</v>
      </c>
      <c r="F77" s="264">
        <v>1396022.97</v>
      </c>
      <c r="G77" s="264"/>
      <c r="H77" s="263"/>
      <c r="I77" s="263"/>
    </row>
    <row r="78" spans="1:9" x14ac:dyDescent="0.25">
      <c r="A78" s="262" t="s">
        <v>201</v>
      </c>
      <c r="B78" s="263" t="s">
        <v>200</v>
      </c>
      <c r="C78" s="264">
        <v>12590626.67</v>
      </c>
      <c r="D78" s="264">
        <v>0</v>
      </c>
      <c r="E78" s="264">
        <v>0</v>
      </c>
      <c r="F78" s="264">
        <v>12590626.67</v>
      </c>
      <c r="G78" s="264"/>
      <c r="H78" s="263"/>
      <c r="I78" s="263"/>
    </row>
    <row r="79" spans="1:9" x14ac:dyDescent="0.25">
      <c r="A79" s="265" t="s">
        <v>202</v>
      </c>
      <c r="B79" s="260" t="s">
        <v>164</v>
      </c>
      <c r="C79" s="266">
        <v>1973650.24</v>
      </c>
      <c r="D79" s="266">
        <v>0</v>
      </c>
      <c r="E79" s="266">
        <v>0</v>
      </c>
      <c r="F79" s="266">
        <v>1973650.24</v>
      </c>
      <c r="G79" s="266"/>
      <c r="H79" s="260"/>
      <c r="I79" s="260"/>
    </row>
    <row r="80" spans="1:9" x14ac:dyDescent="0.25">
      <c r="A80" s="265" t="s">
        <v>203</v>
      </c>
      <c r="B80" s="260" t="s">
        <v>166</v>
      </c>
      <c r="C80" s="266">
        <v>367701.24</v>
      </c>
      <c r="D80" s="266">
        <v>0</v>
      </c>
      <c r="E80" s="266">
        <v>0</v>
      </c>
      <c r="F80" s="266">
        <v>367701.24</v>
      </c>
      <c r="G80" s="266"/>
      <c r="H80" s="260"/>
      <c r="I80" s="260"/>
    </row>
    <row r="81" spans="1:9" x14ac:dyDescent="0.25">
      <c r="A81" s="265" t="s">
        <v>204</v>
      </c>
      <c r="B81" s="260" t="s">
        <v>168</v>
      </c>
      <c r="C81" s="266">
        <v>1205021.68</v>
      </c>
      <c r="D81" s="266">
        <v>0</v>
      </c>
      <c r="E81" s="266">
        <v>0</v>
      </c>
      <c r="F81" s="266">
        <v>1205021.68</v>
      </c>
      <c r="G81" s="266"/>
      <c r="H81" s="260"/>
      <c r="I81" s="260"/>
    </row>
    <row r="82" spans="1:9" x14ac:dyDescent="0.25">
      <c r="A82" s="265" t="s">
        <v>205</v>
      </c>
      <c r="B82" s="260" t="s">
        <v>170</v>
      </c>
      <c r="C82" s="266">
        <v>76439.679999999993</v>
      </c>
      <c r="D82" s="266">
        <v>0</v>
      </c>
      <c r="E82" s="266">
        <v>0</v>
      </c>
      <c r="F82" s="266">
        <v>76439.679999999993</v>
      </c>
      <c r="G82" s="266"/>
      <c r="H82" s="260"/>
      <c r="I82" s="260"/>
    </row>
    <row r="83" spans="1:9" x14ac:dyDescent="0.25">
      <c r="A83" s="265" t="s">
        <v>206</v>
      </c>
      <c r="B83" s="260" t="s">
        <v>172</v>
      </c>
      <c r="C83" s="266">
        <v>1980273.12</v>
      </c>
      <c r="D83" s="266">
        <v>0</v>
      </c>
      <c r="E83" s="266">
        <v>0</v>
      </c>
      <c r="F83" s="266">
        <v>1980273.12</v>
      </c>
      <c r="G83" s="266"/>
      <c r="H83" s="260"/>
      <c r="I83" s="260"/>
    </row>
    <row r="84" spans="1:9" x14ac:dyDescent="0.25">
      <c r="A84" s="265" t="s">
        <v>207</v>
      </c>
      <c r="B84" s="260" t="s">
        <v>174</v>
      </c>
      <c r="C84" s="266">
        <v>4004546.63</v>
      </c>
      <c r="D84" s="266">
        <v>0</v>
      </c>
      <c r="E84" s="266">
        <v>0</v>
      </c>
      <c r="F84" s="266">
        <v>4004546.63</v>
      </c>
      <c r="G84" s="266"/>
      <c r="H84" s="260"/>
      <c r="I84" s="260"/>
    </row>
    <row r="85" spans="1:9" x14ac:dyDescent="0.25">
      <c r="A85" s="265" t="s">
        <v>208</v>
      </c>
      <c r="B85" s="260" t="s">
        <v>209</v>
      </c>
      <c r="C85" s="266">
        <v>84012.76</v>
      </c>
      <c r="D85" s="266">
        <v>0</v>
      </c>
      <c r="E85" s="266">
        <v>0</v>
      </c>
      <c r="F85" s="266">
        <v>84012.76</v>
      </c>
      <c r="G85" s="266"/>
      <c r="H85" s="260"/>
      <c r="I85" s="260"/>
    </row>
    <row r="86" spans="1:9" x14ac:dyDescent="0.25">
      <c r="A86" s="265" t="s">
        <v>210</v>
      </c>
      <c r="B86" s="260" t="s">
        <v>178</v>
      </c>
      <c r="C86" s="266">
        <v>68237.2</v>
      </c>
      <c r="D86" s="266">
        <v>0</v>
      </c>
      <c r="E86" s="266">
        <v>0</v>
      </c>
      <c r="F86" s="266">
        <v>68237.2</v>
      </c>
      <c r="G86" s="266"/>
      <c r="H86" s="260"/>
      <c r="I86" s="260"/>
    </row>
    <row r="87" spans="1:9" x14ac:dyDescent="0.25">
      <c r="A87" s="265" t="s">
        <v>211</v>
      </c>
      <c r="B87" s="260" t="s">
        <v>180</v>
      </c>
      <c r="C87" s="266">
        <v>2830744.12</v>
      </c>
      <c r="D87" s="266">
        <v>0</v>
      </c>
      <c r="E87" s="266">
        <v>0</v>
      </c>
      <c r="F87" s="266">
        <v>2830744.12</v>
      </c>
      <c r="G87" s="266"/>
      <c r="H87" s="260"/>
      <c r="I87" s="260"/>
    </row>
    <row r="88" spans="1:9" x14ac:dyDescent="0.25">
      <c r="A88" s="262" t="s">
        <v>212</v>
      </c>
      <c r="B88" s="263" t="s">
        <v>213</v>
      </c>
      <c r="C88" s="264">
        <v>-11097381.109999999</v>
      </c>
      <c r="D88" s="264">
        <v>0</v>
      </c>
      <c r="E88" s="264">
        <v>97222.59</v>
      </c>
      <c r="F88" s="264">
        <v>-11194603.699999999</v>
      </c>
      <c r="G88" s="264"/>
      <c r="H88" s="263"/>
      <c r="I88" s="263"/>
    </row>
    <row r="89" spans="1:9" x14ac:dyDescent="0.25">
      <c r="A89" s="265" t="s">
        <v>214</v>
      </c>
      <c r="B89" s="260" t="s">
        <v>184</v>
      </c>
      <c r="C89" s="266">
        <v>-1637621.11</v>
      </c>
      <c r="D89" s="266">
        <v>0</v>
      </c>
      <c r="E89" s="266">
        <v>7858.94</v>
      </c>
      <c r="F89" s="266">
        <v>-1645480.05</v>
      </c>
      <c r="G89" s="266"/>
      <c r="H89" s="260"/>
      <c r="I89" s="260"/>
    </row>
    <row r="90" spans="1:9" x14ac:dyDescent="0.25">
      <c r="A90" s="265" t="s">
        <v>215</v>
      </c>
      <c r="B90" s="260" t="s">
        <v>186</v>
      </c>
      <c r="C90" s="266">
        <v>-265931.69</v>
      </c>
      <c r="D90" s="266">
        <v>0</v>
      </c>
      <c r="E90" s="266">
        <v>1969.77</v>
      </c>
      <c r="F90" s="266">
        <v>-267901.46000000002</v>
      </c>
      <c r="G90" s="266"/>
      <c r="H90" s="260"/>
      <c r="I90" s="260"/>
    </row>
    <row r="91" spans="1:9" x14ac:dyDescent="0.25">
      <c r="A91" s="265" t="s">
        <v>216</v>
      </c>
      <c r="B91" s="260" t="s">
        <v>188</v>
      </c>
      <c r="C91" s="266">
        <v>-1140423.99</v>
      </c>
      <c r="D91" s="266">
        <v>0</v>
      </c>
      <c r="E91" s="266">
        <v>5094.55</v>
      </c>
      <c r="F91" s="266">
        <v>-1145518.54</v>
      </c>
      <c r="G91" s="266"/>
      <c r="H91" s="260"/>
      <c r="I91" s="260"/>
    </row>
    <row r="92" spans="1:9" x14ac:dyDescent="0.25">
      <c r="A92" s="265" t="s">
        <v>217</v>
      </c>
      <c r="B92" s="260" t="s">
        <v>190</v>
      </c>
      <c r="C92" s="266">
        <v>-58050.36</v>
      </c>
      <c r="D92" s="266">
        <v>0</v>
      </c>
      <c r="E92" s="266">
        <v>366.49</v>
      </c>
      <c r="F92" s="266">
        <v>-58416.85</v>
      </c>
      <c r="G92" s="266"/>
      <c r="H92" s="260"/>
      <c r="I92" s="260"/>
    </row>
    <row r="93" spans="1:9" x14ac:dyDescent="0.25">
      <c r="A93" s="265" t="s">
        <v>218</v>
      </c>
      <c r="B93" s="260" t="s">
        <v>192</v>
      </c>
      <c r="C93" s="266">
        <v>-1928905.64</v>
      </c>
      <c r="D93" s="266">
        <v>0</v>
      </c>
      <c r="E93" s="266">
        <v>3258.52</v>
      </c>
      <c r="F93" s="266">
        <v>-1932164.16</v>
      </c>
      <c r="G93" s="266"/>
      <c r="H93" s="260"/>
      <c r="I93" s="260"/>
    </row>
    <row r="94" spans="1:9" x14ac:dyDescent="0.25">
      <c r="A94" s="265" t="s">
        <v>219</v>
      </c>
      <c r="B94" s="260" t="s">
        <v>194</v>
      </c>
      <c r="C94" s="266">
        <v>-3602891.29</v>
      </c>
      <c r="D94" s="266">
        <v>0</v>
      </c>
      <c r="E94" s="266">
        <v>31454.77</v>
      </c>
      <c r="F94" s="266">
        <v>-3634346.06</v>
      </c>
      <c r="G94" s="266"/>
      <c r="H94" s="260"/>
      <c r="I94" s="260"/>
    </row>
    <row r="95" spans="1:9" x14ac:dyDescent="0.25">
      <c r="A95" s="265" t="s">
        <v>220</v>
      </c>
      <c r="B95" s="260" t="s">
        <v>221</v>
      </c>
      <c r="C95" s="266">
        <v>-84012.76</v>
      </c>
      <c r="D95" s="266">
        <v>0</v>
      </c>
      <c r="E95" s="266">
        <v>0</v>
      </c>
      <c r="F95" s="266">
        <v>-84012.76</v>
      </c>
      <c r="G95" s="266"/>
      <c r="H95" s="260"/>
      <c r="I95" s="260"/>
    </row>
    <row r="96" spans="1:9" x14ac:dyDescent="0.25">
      <c r="A96" s="265" t="s">
        <v>222</v>
      </c>
      <c r="B96" s="260" t="s">
        <v>196</v>
      </c>
      <c r="C96" s="266">
        <v>-67723.78</v>
      </c>
      <c r="D96" s="266">
        <v>0</v>
      </c>
      <c r="E96" s="266">
        <v>39.54</v>
      </c>
      <c r="F96" s="266">
        <v>-67763.320000000007</v>
      </c>
      <c r="G96" s="266"/>
      <c r="H96" s="260"/>
      <c r="I96" s="260"/>
    </row>
    <row r="97" spans="1:9" x14ac:dyDescent="0.25">
      <c r="A97" s="265" t="s">
        <v>223</v>
      </c>
      <c r="B97" s="260" t="s">
        <v>224</v>
      </c>
      <c r="C97" s="266">
        <v>-2311820.4900000002</v>
      </c>
      <c r="D97" s="266">
        <v>0</v>
      </c>
      <c r="E97" s="266">
        <v>47180.01</v>
      </c>
      <c r="F97" s="266">
        <v>-2359000.5</v>
      </c>
      <c r="G97" s="266"/>
      <c r="H97" s="260"/>
      <c r="I97" s="260"/>
    </row>
    <row r="98" spans="1:9" x14ac:dyDescent="0.25">
      <c r="A98" s="262" t="s">
        <v>225</v>
      </c>
      <c r="B98" s="263" t="s">
        <v>226</v>
      </c>
      <c r="C98" s="264">
        <v>190554.8</v>
      </c>
      <c r="D98" s="264">
        <v>0</v>
      </c>
      <c r="E98" s="264">
        <v>10502.1</v>
      </c>
      <c r="F98" s="264">
        <v>180052.7</v>
      </c>
      <c r="G98" s="264"/>
      <c r="H98" s="263"/>
      <c r="I98" s="263"/>
    </row>
    <row r="99" spans="1:9" x14ac:dyDescent="0.25">
      <c r="A99" s="262" t="s">
        <v>227</v>
      </c>
      <c r="B99" s="263" t="s">
        <v>226</v>
      </c>
      <c r="C99" s="264">
        <v>115011.99</v>
      </c>
      <c r="D99" s="264">
        <v>0</v>
      </c>
      <c r="E99" s="264">
        <v>4689.53</v>
      </c>
      <c r="F99" s="264">
        <v>110322.46</v>
      </c>
      <c r="G99" s="264"/>
      <c r="H99" s="263"/>
      <c r="I99" s="263"/>
    </row>
    <row r="100" spans="1:9" x14ac:dyDescent="0.25">
      <c r="A100" s="262" t="s">
        <v>228</v>
      </c>
      <c r="B100" s="263" t="s">
        <v>226</v>
      </c>
      <c r="C100" s="264">
        <v>281451.61</v>
      </c>
      <c r="D100" s="264">
        <v>0</v>
      </c>
      <c r="E100" s="264">
        <v>0</v>
      </c>
      <c r="F100" s="264">
        <v>281451.61</v>
      </c>
      <c r="G100" s="264"/>
      <c r="H100" s="263"/>
      <c r="I100" s="263"/>
    </row>
    <row r="101" spans="1:9" x14ac:dyDescent="0.25">
      <c r="A101" s="265" t="s">
        <v>229</v>
      </c>
      <c r="B101" s="260" t="s">
        <v>230</v>
      </c>
      <c r="C101" s="266">
        <v>281451.61</v>
      </c>
      <c r="D101" s="266">
        <v>0</v>
      </c>
      <c r="E101" s="266">
        <v>0</v>
      </c>
      <c r="F101" s="266">
        <v>281451.61</v>
      </c>
      <c r="G101" s="266"/>
      <c r="H101" s="260"/>
      <c r="I101" s="260"/>
    </row>
    <row r="102" spans="1:9" x14ac:dyDescent="0.25">
      <c r="A102" s="262" t="s">
        <v>231</v>
      </c>
      <c r="B102" s="263" t="s">
        <v>232</v>
      </c>
      <c r="C102" s="264">
        <v>-166439.62</v>
      </c>
      <c r="D102" s="264">
        <v>0</v>
      </c>
      <c r="E102" s="264">
        <v>4689.53</v>
      </c>
      <c r="F102" s="264">
        <v>-171129.15</v>
      </c>
      <c r="G102" s="264"/>
      <c r="H102" s="263"/>
      <c r="I102" s="263"/>
    </row>
    <row r="103" spans="1:9" x14ac:dyDescent="0.25">
      <c r="A103" s="265" t="s">
        <v>233</v>
      </c>
      <c r="B103" s="260" t="s">
        <v>234</v>
      </c>
      <c r="C103" s="266">
        <v>-166439.62</v>
      </c>
      <c r="D103" s="266">
        <v>0</v>
      </c>
      <c r="E103" s="266">
        <v>4689.53</v>
      </c>
      <c r="F103" s="266">
        <v>-171129.15</v>
      </c>
      <c r="G103" s="266"/>
      <c r="H103" s="260"/>
      <c r="I103" s="260"/>
    </row>
    <row r="104" spans="1:9" x14ac:dyDescent="0.25">
      <c r="A104" s="262" t="s">
        <v>235</v>
      </c>
      <c r="B104" s="263" t="s">
        <v>236</v>
      </c>
      <c r="C104" s="264">
        <v>75542.81</v>
      </c>
      <c r="D104" s="264">
        <v>0</v>
      </c>
      <c r="E104" s="264">
        <v>5812.57</v>
      </c>
      <c r="F104" s="264">
        <v>69730.240000000005</v>
      </c>
      <c r="G104" s="264"/>
      <c r="H104" s="263"/>
      <c r="I104" s="263"/>
    </row>
    <row r="105" spans="1:9" x14ac:dyDescent="0.25">
      <c r="A105" s="262" t="s">
        <v>237</v>
      </c>
      <c r="B105" s="263" t="s">
        <v>236</v>
      </c>
      <c r="C105" s="264">
        <v>479108.58</v>
      </c>
      <c r="D105" s="264">
        <v>0</v>
      </c>
      <c r="E105" s="264">
        <v>0</v>
      </c>
      <c r="F105" s="264">
        <v>479108.58</v>
      </c>
      <c r="G105" s="264"/>
      <c r="H105" s="263"/>
      <c r="I105" s="263"/>
    </row>
    <row r="106" spans="1:9" x14ac:dyDescent="0.25">
      <c r="A106" s="265" t="s">
        <v>238</v>
      </c>
      <c r="B106" s="260" t="s">
        <v>230</v>
      </c>
      <c r="C106" s="266">
        <v>479108.58</v>
      </c>
      <c r="D106" s="266">
        <v>0</v>
      </c>
      <c r="E106" s="266">
        <v>0</v>
      </c>
      <c r="F106" s="266">
        <v>479108.58</v>
      </c>
      <c r="G106" s="266"/>
      <c r="H106" s="260"/>
      <c r="I106" s="260"/>
    </row>
    <row r="107" spans="1:9" x14ac:dyDescent="0.25">
      <c r="A107" s="262" t="s">
        <v>239</v>
      </c>
      <c r="B107" s="263" t="s">
        <v>240</v>
      </c>
      <c r="C107" s="264">
        <v>-403565.77</v>
      </c>
      <c r="D107" s="264">
        <v>0</v>
      </c>
      <c r="E107" s="264">
        <v>5812.57</v>
      </c>
      <c r="F107" s="264">
        <v>-409378.34</v>
      </c>
      <c r="G107" s="264"/>
      <c r="H107" s="263"/>
      <c r="I107" s="263"/>
    </row>
    <row r="108" spans="1:9" x14ac:dyDescent="0.25">
      <c r="A108" s="265" t="s">
        <v>241</v>
      </c>
      <c r="B108" s="260" t="s">
        <v>234</v>
      </c>
      <c r="C108" s="266">
        <v>-403565.77</v>
      </c>
      <c r="D108" s="266">
        <v>0</v>
      </c>
      <c r="E108" s="266">
        <v>5812.57</v>
      </c>
      <c r="F108" s="266">
        <v>-409378.34</v>
      </c>
      <c r="G108" s="266"/>
      <c r="H108" s="260"/>
      <c r="I108" s="260"/>
    </row>
    <row r="109" spans="1:9" x14ac:dyDescent="0.25">
      <c r="A109" s="262" t="s">
        <v>242</v>
      </c>
      <c r="B109" s="263" t="s">
        <v>243</v>
      </c>
      <c r="C109" s="264">
        <v>0</v>
      </c>
      <c r="D109" s="264">
        <v>1135.6600000000001</v>
      </c>
      <c r="E109" s="264">
        <v>1914.03</v>
      </c>
      <c r="F109" s="264">
        <v>-778.37</v>
      </c>
      <c r="G109" s="264"/>
      <c r="H109" s="263"/>
      <c r="I109" s="263"/>
    </row>
    <row r="110" spans="1:9" x14ac:dyDescent="0.25">
      <c r="A110" s="262" t="s">
        <v>244</v>
      </c>
      <c r="B110" s="263" t="s">
        <v>243</v>
      </c>
      <c r="C110" s="264">
        <v>0</v>
      </c>
      <c r="D110" s="264">
        <v>1135.6600000000001</v>
      </c>
      <c r="E110" s="264">
        <v>1914.03</v>
      </c>
      <c r="F110" s="264">
        <v>-778.37</v>
      </c>
      <c r="G110" s="264"/>
      <c r="H110" s="263"/>
      <c r="I110" s="263"/>
    </row>
    <row r="111" spans="1:9" x14ac:dyDescent="0.25">
      <c r="A111" s="262" t="s">
        <v>245</v>
      </c>
      <c r="B111" s="263" t="s">
        <v>243</v>
      </c>
      <c r="C111" s="264">
        <v>0</v>
      </c>
      <c r="D111" s="264">
        <v>1135.6600000000001</v>
      </c>
      <c r="E111" s="264">
        <v>1914.03</v>
      </c>
      <c r="F111" s="264">
        <v>-778.37</v>
      </c>
      <c r="G111" s="264"/>
      <c r="H111" s="263"/>
      <c r="I111" s="263"/>
    </row>
    <row r="112" spans="1:9" x14ac:dyDescent="0.25">
      <c r="A112" s="262" t="s">
        <v>246</v>
      </c>
      <c r="B112" s="263" t="s">
        <v>243</v>
      </c>
      <c r="C112" s="264">
        <v>0</v>
      </c>
      <c r="D112" s="264">
        <v>1135.6600000000001</v>
      </c>
      <c r="E112" s="264">
        <v>1914.03</v>
      </c>
      <c r="F112" s="264">
        <v>-778.37</v>
      </c>
      <c r="G112" s="264"/>
      <c r="H112" s="263"/>
      <c r="I112" s="263"/>
    </row>
    <row r="113" spans="1:9" x14ac:dyDescent="0.25">
      <c r="A113" s="265" t="s">
        <v>629</v>
      </c>
      <c r="B113" s="260" t="s">
        <v>630</v>
      </c>
      <c r="C113" s="266">
        <v>0</v>
      </c>
      <c r="D113" s="266">
        <v>1135.6600000000001</v>
      </c>
      <c r="E113" s="266">
        <v>1914.03</v>
      </c>
      <c r="F113" s="266">
        <v>-778.37</v>
      </c>
      <c r="G113" s="266"/>
      <c r="H113" s="260"/>
      <c r="I113" s="260"/>
    </row>
    <row r="114" spans="1:9" x14ac:dyDescent="0.25">
      <c r="A114" s="262" t="s">
        <v>247</v>
      </c>
      <c r="B114" s="263" t="s">
        <v>248</v>
      </c>
      <c r="C114" s="264">
        <v>50700354.420000002</v>
      </c>
      <c r="D114" s="264">
        <v>21143413.170000002</v>
      </c>
      <c r="E114" s="264">
        <v>17630818.309999999</v>
      </c>
      <c r="F114" s="264">
        <v>47187759.560000002</v>
      </c>
      <c r="G114" s="264"/>
      <c r="H114" s="267">
        <f>C114-F114</f>
        <v>3512594.8599999994</v>
      </c>
      <c r="I114" s="264">
        <f>+H114+H115</f>
        <v>4924008.3899999997</v>
      </c>
    </row>
    <row r="115" spans="1:9" x14ac:dyDescent="0.25">
      <c r="A115" s="262" t="s">
        <v>249</v>
      </c>
      <c r="B115" s="263" t="s">
        <v>79</v>
      </c>
      <c r="C115" s="264">
        <v>7980781.1600000001</v>
      </c>
      <c r="D115" s="264">
        <v>14500654.91</v>
      </c>
      <c r="E115" s="264">
        <v>13089241.380000001</v>
      </c>
      <c r="F115" s="264">
        <v>6569367.6299999999</v>
      </c>
      <c r="G115" s="264"/>
      <c r="H115" s="267">
        <f>C115-F115</f>
        <v>1411413.5300000003</v>
      </c>
      <c r="I115" s="263"/>
    </row>
    <row r="116" spans="1:9" x14ac:dyDescent="0.25">
      <c r="A116" s="262" t="s">
        <v>250</v>
      </c>
      <c r="B116" s="263" t="s">
        <v>251</v>
      </c>
      <c r="C116" s="264">
        <v>2123052.88</v>
      </c>
      <c r="D116" s="264">
        <v>5638603.5199999996</v>
      </c>
      <c r="E116" s="264">
        <v>4901082.6100000003</v>
      </c>
      <c r="F116" s="264">
        <v>1385531.97</v>
      </c>
      <c r="G116" s="264"/>
      <c r="H116" s="263"/>
      <c r="I116" s="263"/>
    </row>
    <row r="117" spans="1:9" x14ac:dyDescent="0.25">
      <c r="A117" s="262" t="s">
        <v>252</v>
      </c>
      <c r="B117" s="263" t="s">
        <v>251</v>
      </c>
      <c r="C117" s="264">
        <v>2123052.88</v>
      </c>
      <c r="D117" s="264">
        <v>5638603.5199999996</v>
      </c>
      <c r="E117" s="264">
        <v>4901082.6100000003</v>
      </c>
      <c r="F117" s="264">
        <v>1385531.97</v>
      </c>
      <c r="G117" s="264"/>
      <c r="H117" s="263"/>
      <c r="I117" s="263"/>
    </row>
    <row r="118" spans="1:9" x14ac:dyDescent="0.25">
      <c r="A118" s="262" t="s">
        <v>253</v>
      </c>
      <c r="B118" s="263" t="s">
        <v>254</v>
      </c>
      <c r="C118" s="264">
        <v>2077976.98</v>
      </c>
      <c r="D118" s="264">
        <v>5018788.46</v>
      </c>
      <c r="E118" s="264">
        <v>4686265.5599999996</v>
      </c>
      <c r="F118" s="264">
        <v>1745454.0800000001</v>
      </c>
      <c r="G118" s="264"/>
      <c r="H118" s="263"/>
      <c r="I118" s="263"/>
    </row>
    <row r="119" spans="1:9" x14ac:dyDescent="0.25">
      <c r="A119" s="265" t="s">
        <v>255</v>
      </c>
      <c r="B119" s="260" t="s">
        <v>254</v>
      </c>
      <c r="C119" s="266">
        <v>190452.17</v>
      </c>
      <c r="D119" s="266">
        <v>441810.46</v>
      </c>
      <c r="E119" s="266">
        <v>355169.42</v>
      </c>
      <c r="F119" s="266">
        <v>103811.13</v>
      </c>
      <c r="G119" s="266"/>
      <c r="H119" s="260"/>
      <c r="I119" s="260"/>
    </row>
    <row r="120" spans="1:9" x14ac:dyDescent="0.25">
      <c r="A120" s="265" t="s">
        <v>256</v>
      </c>
      <c r="B120" s="260" t="s">
        <v>257</v>
      </c>
      <c r="C120" s="266">
        <v>597158.43000000005</v>
      </c>
      <c r="D120" s="266">
        <v>3286611.62</v>
      </c>
      <c r="E120" s="266">
        <v>3125666.52</v>
      </c>
      <c r="F120" s="266">
        <v>436213.33</v>
      </c>
      <c r="G120" s="266"/>
      <c r="H120" s="260"/>
      <c r="I120" s="260"/>
    </row>
    <row r="121" spans="1:9" x14ac:dyDescent="0.25">
      <c r="A121" s="265" t="s">
        <v>258</v>
      </c>
      <c r="B121" s="260" t="s">
        <v>259</v>
      </c>
      <c r="C121" s="266">
        <v>1290366.3799999999</v>
      </c>
      <c r="D121" s="266">
        <v>1290366.3799999999</v>
      </c>
      <c r="E121" s="266">
        <v>1205429.6200000001</v>
      </c>
      <c r="F121" s="266">
        <v>1205429.6200000001</v>
      </c>
      <c r="G121" s="266"/>
      <c r="H121" s="260"/>
      <c r="I121" s="260"/>
    </row>
    <row r="122" spans="1:9" x14ac:dyDescent="0.25">
      <c r="A122" s="262" t="s">
        <v>260</v>
      </c>
      <c r="B122" s="263" t="s">
        <v>261</v>
      </c>
      <c r="C122" s="264">
        <v>45075.9</v>
      </c>
      <c r="D122" s="264">
        <v>619815.06000000006</v>
      </c>
      <c r="E122" s="264">
        <v>214817.05</v>
      </c>
      <c r="F122" s="264">
        <v>-359922.11</v>
      </c>
      <c r="G122" s="264"/>
      <c r="H122" s="263"/>
      <c r="I122" s="263"/>
    </row>
    <row r="123" spans="1:9" x14ac:dyDescent="0.25">
      <c r="A123" s="265" t="s">
        <v>928</v>
      </c>
      <c r="B123" s="260" t="s">
        <v>929</v>
      </c>
      <c r="C123" s="266">
        <v>34479.980000000003</v>
      </c>
      <c r="D123" s="266">
        <v>34479.980000000003</v>
      </c>
      <c r="E123" s="266">
        <v>0</v>
      </c>
      <c r="F123" s="266">
        <v>0</v>
      </c>
      <c r="G123" s="266"/>
      <c r="H123" s="260"/>
      <c r="I123" s="260"/>
    </row>
    <row r="124" spans="1:9" x14ac:dyDescent="0.25">
      <c r="A124" s="265" t="s">
        <v>262</v>
      </c>
      <c r="B124" s="260" t="s">
        <v>263</v>
      </c>
      <c r="C124" s="266">
        <v>10595.92</v>
      </c>
      <c r="D124" s="266">
        <v>585164.11</v>
      </c>
      <c r="E124" s="266">
        <v>214646.08</v>
      </c>
      <c r="F124" s="266">
        <v>-359922.11</v>
      </c>
      <c r="G124" s="266"/>
      <c r="H124" s="260"/>
      <c r="I124" s="260"/>
    </row>
    <row r="125" spans="1:9" x14ac:dyDescent="0.25">
      <c r="A125" s="265" t="s">
        <v>631</v>
      </c>
      <c r="B125" s="260" t="s">
        <v>632</v>
      </c>
      <c r="C125" s="266">
        <v>0</v>
      </c>
      <c r="D125" s="266">
        <v>170.97</v>
      </c>
      <c r="E125" s="266">
        <v>170.97</v>
      </c>
      <c r="F125" s="266">
        <v>0</v>
      </c>
      <c r="G125" s="266"/>
      <c r="H125" s="260"/>
      <c r="I125" s="260"/>
    </row>
    <row r="126" spans="1:9" x14ac:dyDescent="0.25">
      <c r="A126" s="262" t="s">
        <v>264</v>
      </c>
      <c r="B126" s="263" t="s">
        <v>265</v>
      </c>
      <c r="C126" s="264">
        <v>1475175.65</v>
      </c>
      <c r="D126" s="264">
        <v>7345383.6100000003</v>
      </c>
      <c r="E126" s="264">
        <v>7069812.8200000003</v>
      </c>
      <c r="F126" s="264">
        <v>1199604.8600000001</v>
      </c>
      <c r="G126" s="264"/>
      <c r="H126" s="263"/>
      <c r="I126" s="263"/>
    </row>
    <row r="127" spans="1:9" x14ac:dyDescent="0.25">
      <c r="A127" s="262" t="s">
        <v>266</v>
      </c>
      <c r="B127" s="263" t="s">
        <v>265</v>
      </c>
      <c r="C127" s="264">
        <v>1475175.65</v>
      </c>
      <c r="D127" s="264">
        <v>7345383.6100000003</v>
      </c>
      <c r="E127" s="264">
        <v>7069812.8200000003</v>
      </c>
      <c r="F127" s="264">
        <v>1199604.8600000001</v>
      </c>
      <c r="G127" s="264"/>
      <c r="H127" s="263"/>
      <c r="I127" s="263"/>
    </row>
    <row r="128" spans="1:9" x14ac:dyDescent="0.25">
      <c r="A128" s="262" t="s">
        <v>267</v>
      </c>
      <c r="B128" s="263" t="s">
        <v>268</v>
      </c>
      <c r="C128" s="264">
        <v>1438127.13</v>
      </c>
      <c r="D128" s="264">
        <v>7256871.0899999999</v>
      </c>
      <c r="E128" s="264">
        <v>6991581.5800000001</v>
      </c>
      <c r="F128" s="264">
        <v>1172837.6200000001</v>
      </c>
      <c r="G128" s="264"/>
      <c r="H128" s="263"/>
      <c r="I128" s="263"/>
    </row>
    <row r="129" spans="1:9" x14ac:dyDescent="0.25">
      <c r="A129" s="265" t="s">
        <v>269</v>
      </c>
      <c r="B129" s="260" t="s">
        <v>270</v>
      </c>
      <c r="C129" s="266">
        <v>-1750.31</v>
      </c>
      <c r="D129" s="266">
        <v>4000876.87</v>
      </c>
      <c r="E129" s="266">
        <v>4000876.87</v>
      </c>
      <c r="F129" s="266">
        <v>-1750.31</v>
      </c>
      <c r="G129" s="266"/>
      <c r="H129" s="260"/>
      <c r="I129" s="260"/>
    </row>
    <row r="130" spans="1:9" x14ac:dyDescent="0.25">
      <c r="A130" s="265" t="s">
        <v>271</v>
      </c>
      <c r="B130" s="260" t="s">
        <v>272</v>
      </c>
      <c r="C130" s="266">
        <v>889.2</v>
      </c>
      <c r="D130" s="266">
        <v>20458.349999999999</v>
      </c>
      <c r="E130" s="266">
        <v>20458.349999999999</v>
      </c>
      <c r="F130" s="266">
        <v>889.2</v>
      </c>
      <c r="G130" s="266"/>
      <c r="H130" s="260"/>
      <c r="I130" s="260"/>
    </row>
    <row r="131" spans="1:9" x14ac:dyDescent="0.25">
      <c r="A131" s="265" t="s">
        <v>273</v>
      </c>
      <c r="B131" s="260" t="s">
        <v>274</v>
      </c>
      <c r="C131" s="266">
        <v>0</v>
      </c>
      <c r="D131" s="266">
        <v>80643.7</v>
      </c>
      <c r="E131" s="266">
        <v>80643.7</v>
      </c>
      <c r="F131" s="266">
        <v>0</v>
      </c>
      <c r="G131" s="266"/>
      <c r="H131" s="260"/>
      <c r="I131" s="260"/>
    </row>
    <row r="132" spans="1:9" x14ac:dyDescent="0.25">
      <c r="A132" s="265" t="s">
        <v>275</v>
      </c>
      <c r="B132" s="260" t="s">
        <v>276</v>
      </c>
      <c r="C132" s="266">
        <v>848953.07</v>
      </c>
      <c r="D132" s="266">
        <v>2187582.4900000002</v>
      </c>
      <c r="E132" s="266">
        <v>2151315.7200000002</v>
      </c>
      <c r="F132" s="266">
        <v>812686.3</v>
      </c>
      <c r="G132" s="266"/>
      <c r="H132" s="260"/>
      <c r="I132" s="260"/>
    </row>
    <row r="133" spans="1:9" x14ac:dyDescent="0.25">
      <c r="A133" s="265" t="s">
        <v>277</v>
      </c>
      <c r="B133" s="260" t="s">
        <v>278</v>
      </c>
      <c r="C133" s="266">
        <v>265097.24</v>
      </c>
      <c r="D133" s="266">
        <v>629018.84</v>
      </c>
      <c r="E133" s="266">
        <v>546965.57999999996</v>
      </c>
      <c r="F133" s="266">
        <v>183043.98</v>
      </c>
      <c r="G133" s="266"/>
      <c r="H133" s="260"/>
      <c r="I133" s="260"/>
    </row>
    <row r="134" spans="1:9" x14ac:dyDescent="0.25">
      <c r="A134" s="265" t="s">
        <v>279</v>
      </c>
      <c r="B134" s="260" t="s">
        <v>280</v>
      </c>
      <c r="C134" s="266">
        <v>300956.21000000002</v>
      </c>
      <c r="D134" s="266">
        <v>314011.7</v>
      </c>
      <c r="E134" s="266">
        <v>168205.48</v>
      </c>
      <c r="F134" s="266">
        <v>155149.99</v>
      </c>
      <c r="G134" s="266"/>
      <c r="H134" s="260"/>
      <c r="I134" s="260"/>
    </row>
    <row r="135" spans="1:9" x14ac:dyDescent="0.25">
      <c r="A135" s="265" t="s">
        <v>281</v>
      </c>
      <c r="B135" s="260" t="s">
        <v>282</v>
      </c>
      <c r="C135" s="266">
        <v>23645.19</v>
      </c>
      <c r="D135" s="266">
        <v>23502.61</v>
      </c>
      <c r="E135" s="266">
        <v>22608.41</v>
      </c>
      <c r="F135" s="266">
        <v>22750.99</v>
      </c>
      <c r="G135" s="266"/>
      <c r="H135" s="260"/>
      <c r="I135" s="260"/>
    </row>
    <row r="136" spans="1:9" x14ac:dyDescent="0.25">
      <c r="A136" s="265" t="s">
        <v>283</v>
      </c>
      <c r="B136" s="260" t="s">
        <v>284</v>
      </c>
      <c r="C136" s="266">
        <v>56.53</v>
      </c>
      <c r="D136" s="266">
        <v>56.53</v>
      </c>
      <c r="E136" s="266">
        <v>67.47</v>
      </c>
      <c r="F136" s="266">
        <v>67.47</v>
      </c>
      <c r="G136" s="266"/>
      <c r="H136" s="260"/>
      <c r="I136" s="260"/>
    </row>
    <row r="137" spans="1:9" x14ac:dyDescent="0.25">
      <c r="A137" s="265" t="s">
        <v>926</v>
      </c>
      <c r="B137" s="260" t="s">
        <v>927</v>
      </c>
      <c r="C137" s="266">
        <v>280</v>
      </c>
      <c r="D137" s="266">
        <v>720</v>
      </c>
      <c r="E137" s="266">
        <v>440</v>
      </c>
      <c r="F137" s="266">
        <v>0</v>
      </c>
      <c r="G137" s="266"/>
      <c r="H137" s="260"/>
      <c r="I137" s="260"/>
    </row>
    <row r="138" spans="1:9" x14ac:dyDescent="0.25">
      <c r="A138" s="262" t="s">
        <v>285</v>
      </c>
      <c r="B138" s="263" t="s">
        <v>286</v>
      </c>
      <c r="C138" s="264">
        <v>37048.519999999997</v>
      </c>
      <c r="D138" s="264">
        <v>88512.52</v>
      </c>
      <c r="E138" s="264">
        <v>78231.240000000005</v>
      </c>
      <c r="F138" s="264">
        <v>26767.24</v>
      </c>
      <c r="G138" s="264"/>
      <c r="H138" s="263"/>
      <c r="I138" s="263"/>
    </row>
    <row r="139" spans="1:9" x14ac:dyDescent="0.25">
      <c r="A139" s="265" t="s">
        <v>287</v>
      </c>
      <c r="B139" s="260" t="s">
        <v>288</v>
      </c>
      <c r="C139" s="266">
        <v>37048.519999999997</v>
      </c>
      <c r="D139" s="266">
        <v>88512.52</v>
      </c>
      <c r="E139" s="266">
        <v>78231.240000000005</v>
      </c>
      <c r="F139" s="266">
        <v>26767.24</v>
      </c>
      <c r="G139" s="266"/>
      <c r="H139" s="260"/>
      <c r="I139" s="260"/>
    </row>
    <row r="140" spans="1:9" x14ac:dyDescent="0.25">
      <c r="A140" s="262" t="s">
        <v>289</v>
      </c>
      <c r="B140" s="263" t="s">
        <v>290</v>
      </c>
      <c r="C140" s="264">
        <v>235631.45</v>
      </c>
      <c r="D140" s="264">
        <v>489012.8</v>
      </c>
      <c r="E140" s="264">
        <v>411034.03</v>
      </c>
      <c r="F140" s="264">
        <v>157652.68</v>
      </c>
      <c r="G140" s="264"/>
      <c r="H140" s="263"/>
      <c r="I140" s="263"/>
    </row>
    <row r="141" spans="1:9" x14ac:dyDescent="0.25">
      <c r="A141" s="262" t="s">
        <v>291</v>
      </c>
      <c r="B141" s="263" t="s">
        <v>290</v>
      </c>
      <c r="C141" s="264">
        <v>235631.45</v>
      </c>
      <c r="D141" s="264">
        <v>489012.8</v>
      </c>
      <c r="E141" s="264">
        <v>411034.03</v>
      </c>
      <c r="F141" s="264">
        <v>157652.68</v>
      </c>
      <c r="G141" s="264"/>
      <c r="H141" s="263"/>
      <c r="I141" s="263"/>
    </row>
    <row r="142" spans="1:9" x14ac:dyDescent="0.25">
      <c r="A142" s="262" t="s">
        <v>292</v>
      </c>
      <c r="B142" s="263" t="s">
        <v>293</v>
      </c>
      <c r="C142" s="264">
        <v>235631.45</v>
      </c>
      <c r="D142" s="264">
        <v>488894.7</v>
      </c>
      <c r="E142" s="264">
        <v>410915.93</v>
      </c>
      <c r="F142" s="264">
        <v>157652.68</v>
      </c>
      <c r="G142" s="264"/>
      <c r="H142" s="263"/>
      <c r="I142" s="263"/>
    </row>
    <row r="143" spans="1:9" x14ac:dyDescent="0.25">
      <c r="A143" s="265" t="s">
        <v>294</v>
      </c>
      <c r="B143" s="260" t="s">
        <v>295</v>
      </c>
      <c r="C143" s="266">
        <v>14797.22</v>
      </c>
      <c r="D143" s="266">
        <v>31345.52</v>
      </c>
      <c r="E143" s="266">
        <v>27759.4</v>
      </c>
      <c r="F143" s="266">
        <v>11211.1</v>
      </c>
      <c r="G143" s="266"/>
      <c r="H143" s="260"/>
      <c r="I143" s="260"/>
    </row>
    <row r="144" spans="1:9" x14ac:dyDescent="0.25">
      <c r="A144" s="265" t="s">
        <v>296</v>
      </c>
      <c r="B144" s="260" t="s">
        <v>297</v>
      </c>
      <c r="C144" s="266">
        <v>70673</v>
      </c>
      <c r="D144" s="266">
        <v>143297.48000000001</v>
      </c>
      <c r="E144" s="266">
        <v>119221.88</v>
      </c>
      <c r="F144" s="266">
        <v>46597.4</v>
      </c>
      <c r="G144" s="266"/>
      <c r="H144" s="260"/>
      <c r="I144" s="260"/>
    </row>
    <row r="145" spans="1:9" x14ac:dyDescent="0.25">
      <c r="A145" s="265" t="s">
        <v>298</v>
      </c>
      <c r="B145" s="260" t="s">
        <v>299</v>
      </c>
      <c r="C145" s="266">
        <v>46865.82</v>
      </c>
      <c r="D145" s="266">
        <v>93735.74</v>
      </c>
      <c r="E145" s="266">
        <v>71981.100000000006</v>
      </c>
      <c r="F145" s="266">
        <v>25111.18</v>
      </c>
      <c r="G145" s="266"/>
      <c r="H145" s="260"/>
      <c r="I145" s="260"/>
    </row>
    <row r="146" spans="1:9" x14ac:dyDescent="0.25">
      <c r="A146" s="265" t="s">
        <v>300</v>
      </c>
      <c r="B146" s="260" t="s">
        <v>301</v>
      </c>
      <c r="C146" s="266">
        <v>97109.52</v>
      </c>
      <c r="D146" s="266">
        <v>208144.18</v>
      </c>
      <c r="E146" s="266">
        <v>178348.32</v>
      </c>
      <c r="F146" s="266">
        <v>67313.66</v>
      </c>
      <c r="G146" s="266"/>
      <c r="H146" s="260"/>
      <c r="I146" s="260"/>
    </row>
    <row r="147" spans="1:9" x14ac:dyDescent="0.25">
      <c r="A147" s="265" t="s">
        <v>302</v>
      </c>
      <c r="B147" s="260" t="s">
        <v>303</v>
      </c>
      <c r="C147" s="266">
        <v>6185.89</v>
      </c>
      <c r="D147" s="266">
        <v>12371.78</v>
      </c>
      <c r="E147" s="266">
        <v>13605.23</v>
      </c>
      <c r="F147" s="266">
        <v>7419.34</v>
      </c>
      <c r="G147" s="266"/>
      <c r="H147" s="260"/>
      <c r="I147" s="260"/>
    </row>
    <row r="148" spans="1:9" x14ac:dyDescent="0.25">
      <c r="A148" s="262" t="s">
        <v>930</v>
      </c>
      <c r="B148" s="263" t="s">
        <v>931</v>
      </c>
      <c r="C148" s="264">
        <v>0</v>
      </c>
      <c r="D148" s="264">
        <v>118.1</v>
      </c>
      <c r="E148" s="264">
        <v>118.1</v>
      </c>
      <c r="F148" s="264">
        <v>0</v>
      </c>
      <c r="G148" s="264"/>
      <c r="H148" s="263"/>
      <c r="I148" s="263"/>
    </row>
    <row r="149" spans="1:9" x14ac:dyDescent="0.25">
      <c r="A149" s="265" t="s">
        <v>932</v>
      </c>
      <c r="B149" s="260" t="s">
        <v>933</v>
      </c>
      <c r="C149" s="266">
        <v>0</v>
      </c>
      <c r="D149" s="266">
        <v>118.1</v>
      </c>
      <c r="E149" s="266">
        <v>118.1</v>
      </c>
      <c r="F149" s="266">
        <v>0</v>
      </c>
      <c r="G149" s="266"/>
      <c r="H149" s="260"/>
      <c r="I149" s="260"/>
    </row>
    <row r="150" spans="1:9" x14ac:dyDescent="0.25">
      <c r="A150" s="262" t="s">
        <v>304</v>
      </c>
      <c r="B150" s="263" t="s">
        <v>305</v>
      </c>
      <c r="C150" s="264">
        <v>4146921.18</v>
      </c>
      <c r="D150" s="264">
        <v>1027654.98</v>
      </c>
      <c r="E150" s="264">
        <v>707311.92</v>
      </c>
      <c r="F150" s="264">
        <v>3826578.12</v>
      </c>
      <c r="G150" s="264"/>
      <c r="H150" s="263"/>
      <c r="I150" s="263"/>
    </row>
    <row r="151" spans="1:9" x14ac:dyDescent="0.25">
      <c r="A151" s="262" t="s">
        <v>306</v>
      </c>
      <c r="B151" s="263" t="s">
        <v>305</v>
      </c>
      <c r="C151" s="264">
        <v>4146921.18</v>
      </c>
      <c r="D151" s="264">
        <v>1027654.98</v>
      </c>
      <c r="E151" s="264">
        <v>707311.92</v>
      </c>
      <c r="F151" s="264">
        <v>3826578.12</v>
      </c>
      <c r="G151" s="264"/>
      <c r="H151" s="263"/>
      <c r="I151" s="263"/>
    </row>
    <row r="152" spans="1:9" x14ac:dyDescent="0.25">
      <c r="A152" s="262" t="s">
        <v>307</v>
      </c>
      <c r="B152" s="263" t="s">
        <v>308</v>
      </c>
      <c r="C152" s="264">
        <v>4146921.18</v>
      </c>
      <c r="D152" s="264">
        <v>1027654.98</v>
      </c>
      <c r="E152" s="264">
        <v>707311.92</v>
      </c>
      <c r="F152" s="264">
        <v>3826578.12</v>
      </c>
      <c r="G152" s="264"/>
      <c r="H152" s="263"/>
      <c r="I152" s="263"/>
    </row>
    <row r="153" spans="1:9" x14ac:dyDescent="0.25">
      <c r="A153" s="265" t="s">
        <v>309</v>
      </c>
      <c r="B153" s="260" t="s">
        <v>310</v>
      </c>
      <c r="C153" s="266">
        <v>3079494.54</v>
      </c>
      <c r="D153" s="266">
        <v>770745.91</v>
      </c>
      <c r="E153" s="266">
        <v>365989.83</v>
      </c>
      <c r="F153" s="266">
        <v>2674738.46</v>
      </c>
      <c r="G153" s="266"/>
      <c r="H153" s="260"/>
      <c r="I153" s="260"/>
    </row>
    <row r="154" spans="1:9" x14ac:dyDescent="0.25">
      <c r="A154" s="265" t="s">
        <v>311</v>
      </c>
      <c r="B154" s="260" t="s">
        <v>312</v>
      </c>
      <c r="C154" s="266">
        <v>1067426.6399999999</v>
      </c>
      <c r="D154" s="266">
        <v>255440.23</v>
      </c>
      <c r="E154" s="266">
        <v>125514.15</v>
      </c>
      <c r="F154" s="266">
        <v>937500.56</v>
      </c>
      <c r="G154" s="266"/>
      <c r="H154" s="260"/>
      <c r="I154" s="260"/>
    </row>
    <row r="155" spans="1:9" x14ac:dyDescent="0.25">
      <c r="A155" s="265" t="s">
        <v>313</v>
      </c>
      <c r="B155" s="260" t="s">
        <v>314</v>
      </c>
      <c r="C155" s="266">
        <v>0</v>
      </c>
      <c r="D155" s="266">
        <v>1092.17</v>
      </c>
      <c r="E155" s="266">
        <v>160465.01</v>
      </c>
      <c r="F155" s="266">
        <v>159372.84</v>
      </c>
      <c r="G155" s="266"/>
      <c r="H155" s="260"/>
      <c r="I155" s="260"/>
    </row>
    <row r="156" spans="1:9" x14ac:dyDescent="0.25">
      <c r="A156" s="265" t="s">
        <v>315</v>
      </c>
      <c r="B156" s="260" t="s">
        <v>316</v>
      </c>
      <c r="C156" s="266">
        <v>0</v>
      </c>
      <c r="D156" s="266">
        <v>376.67</v>
      </c>
      <c r="E156" s="266">
        <v>55342.93</v>
      </c>
      <c r="F156" s="266">
        <v>54966.26</v>
      </c>
      <c r="G156" s="266"/>
      <c r="H156" s="260"/>
      <c r="I156" s="260"/>
    </row>
    <row r="157" spans="1:9" x14ac:dyDescent="0.25">
      <c r="A157" s="262" t="s">
        <v>317</v>
      </c>
      <c r="B157" s="263" t="s">
        <v>150</v>
      </c>
      <c r="C157" s="264">
        <v>42719573.259999998</v>
      </c>
      <c r="D157" s="264">
        <v>6642758.2599999998</v>
      </c>
      <c r="E157" s="264">
        <v>4541576.93</v>
      </c>
      <c r="F157" s="264">
        <v>40618391.93</v>
      </c>
      <c r="G157" s="264"/>
      <c r="H157" s="263"/>
      <c r="I157" s="263"/>
    </row>
    <row r="158" spans="1:9" x14ac:dyDescent="0.25">
      <c r="A158" s="262" t="s">
        <v>318</v>
      </c>
      <c r="B158" s="263" t="s">
        <v>319</v>
      </c>
      <c r="C158" s="264">
        <v>41070784.890000001</v>
      </c>
      <c r="D158" s="264">
        <v>6539723.0999999996</v>
      </c>
      <c r="E158" s="264">
        <v>4541576.93</v>
      </c>
      <c r="F158" s="264">
        <v>39072638.719999999</v>
      </c>
      <c r="G158" s="264"/>
      <c r="H158" s="263"/>
      <c r="I158" s="263"/>
    </row>
    <row r="159" spans="1:9" x14ac:dyDescent="0.25">
      <c r="A159" s="262" t="s">
        <v>320</v>
      </c>
      <c r="B159" s="263" t="s">
        <v>319</v>
      </c>
      <c r="C159" s="264">
        <v>41070784.890000001</v>
      </c>
      <c r="D159" s="264">
        <v>6539723.0999999996</v>
      </c>
      <c r="E159" s="264">
        <v>4541576.93</v>
      </c>
      <c r="F159" s="264">
        <v>39072638.719999999</v>
      </c>
      <c r="G159" s="264"/>
      <c r="H159" s="263"/>
      <c r="I159" s="263"/>
    </row>
    <row r="160" spans="1:9" x14ac:dyDescent="0.25">
      <c r="A160" s="262" t="s">
        <v>321</v>
      </c>
      <c r="B160" s="263" t="s">
        <v>319</v>
      </c>
      <c r="C160" s="264">
        <v>41070784.890000001</v>
      </c>
      <c r="D160" s="264">
        <v>6539723.0999999996</v>
      </c>
      <c r="E160" s="264">
        <v>4541576.93</v>
      </c>
      <c r="F160" s="264">
        <v>39072638.719999999</v>
      </c>
      <c r="G160" s="264"/>
      <c r="H160" s="263"/>
      <c r="I160" s="263"/>
    </row>
    <row r="161" spans="1:9" x14ac:dyDescent="0.25">
      <c r="A161" s="265" t="s">
        <v>322</v>
      </c>
      <c r="B161" s="260" t="s">
        <v>323</v>
      </c>
      <c r="C161" s="266">
        <v>13456449.279999999</v>
      </c>
      <c r="D161" s="266">
        <v>6228301.6600000001</v>
      </c>
      <c r="E161" s="266">
        <v>4430374.7699999996</v>
      </c>
      <c r="F161" s="266">
        <v>11658522.390000001</v>
      </c>
      <c r="G161" s="266"/>
      <c r="H161" s="260"/>
      <c r="I161" s="260"/>
    </row>
    <row r="162" spans="1:9" x14ac:dyDescent="0.25">
      <c r="A162" s="265" t="s">
        <v>324</v>
      </c>
      <c r="B162" s="260" t="s">
        <v>325</v>
      </c>
      <c r="C162" s="266">
        <v>3899779.42</v>
      </c>
      <c r="D162" s="266">
        <v>0</v>
      </c>
      <c r="E162" s="266">
        <v>37745.269999999997</v>
      </c>
      <c r="F162" s="266">
        <v>3937524.69</v>
      </c>
      <c r="G162" s="266"/>
      <c r="H162" s="260"/>
      <c r="I162" s="260"/>
    </row>
    <row r="163" spans="1:9" x14ac:dyDescent="0.25">
      <c r="A163" s="265" t="s">
        <v>326</v>
      </c>
      <c r="B163" s="260" t="s">
        <v>327</v>
      </c>
      <c r="C163" s="266">
        <v>20364291.710000001</v>
      </c>
      <c r="D163" s="266">
        <v>311421.44</v>
      </c>
      <c r="E163" s="266">
        <v>0</v>
      </c>
      <c r="F163" s="266">
        <v>20052870.27</v>
      </c>
      <c r="G163" s="266"/>
      <c r="H163" s="260"/>
      <c r="I163" s="260"/>
    </row>
    <row r="164" spans="1:9" x14ac:dyDescent="0.25">
      <c r="A164" s="265" t="s">
        <v>328</v>
      </c>
      <c r="B164" s="260" t="s">
        <v>329</v>
      </c>
      <c r="C164" s="266">
        <v>3350264.48</v>
      </c>
      <c r="D164" s="266">
        <v>0</v>
      </c>
      <c r="E164" s="266">
        <v>73456.89</v>
      </c>
      <c r="F164" s="266">
        <v>3423721.37</v>
      </c>
      <c r="G164" s="266"/>
      <c r="H164" s="260"/>
      <c r="I164" s="260"/>
    </row>
    <row r="165" spans="1:9" x14ac:dyDescent="0.25">
      <c r="A165" s="262" t="s">
        <v>330</v>
      </c>
      <c r="B165" s="263" t="s">
        <v>305</v>
      </c>
      <c r="C165" s="264">
        <v>1648788.37</v>
      </c>
      <c r="D165" s="264">
        <v>103035.16</v>
      </c>
      <c r="E165" s="264">
        <v>0</v>
      </c>
      <c r="F165" s="264">
        <v>1545753.21</v>
      </c>
      <c r="G165" s="264"/>
      <c r="H165" s="263"/>
      <c r="I165" s="263"/>
    </row>
    <row r="166" spans="1:9" x14ac:dyDescent="0.25">
      <c r="A166" s="262" t="s">
        <v>331</v>
      </c>
      <c r="B166" s="263" t="s">
        <v>305</v>
      </c>
      <c r="C166" s="264">
        <v>1648788.37</v>
      </c>
      <c r="D166" s="264">
        <v>103035.16</v>
      </c>
      <c r="E166" s="264">
        <v>0</v>
      </c>
      <c r="F166" s="264">
        <v>1545753.21</v>
      </c>
      <c r="G166" s="264"/>
      <c r="H166" s="263"/>
      <c r="I166" s="263"/>
    </row>
    <row r="167" spans="1:9" x14ac:dyDescent="0.25">
      <c r="A167" s="262" t="s">
        <v>332</v>
      </c>
      <c r="B167" s="263" t="s">
        <v>305</v>
      </c>
      <c r="C167" s="264">
        <v>80000</v>
      </c>
      <c r="D167" s="264">
        <v>0</v>
      </c>
      <c r="E167" s="264">
        <v>0</v>
      </c>
      <c r="F167" s="264">
        <v>80000</v>
      </c>
      <c r="G167" s="264"/>
      <c r="H167" s="263"/>
      <c r="I167" s="263"/>
    </row>
    <row r="168" spans="1:9" x14ac:dyDescent="0.25">
      <c r="A168" s="265" t="s">
        <v>333</v>
      </c>
      <c r="B168" s="260" t="s">
        <v>334</v>
      </c>
      <c r="C168" s="266">
        <v>80000</v>
      </c>
      <c r="D168" s="266">
        <v>0</v>
      </c>
      <c r="E168" s="266">
        <v>0</v>
      </c>
      <c r="F168" s="266">
        <v>80000</v>
      </c>
      <c r="G168" s="266"/>
      <c r="H168" s="260"/>
      <c r="I168" s="260"/>
    </row>
    <row r="169" spans="1:9" x14ac:dyDescent="0.25">
      <c r="A169" s="262" t="s">
        <v>335</v>
      </c>
      <c r="B169" s="263" t="s">
        <v>336</v>
      </c>
      <c r="C169" s="264">
        <v>1568788.37</v>
      </c>
      <c r="D169" s="264">
        <v>103035.16</v>
      </c>
      <c r="E169" s="264">
        <v>0</v>
      </c>
      <c r="F169" s="264">
        <v>1465753.21</v>
      </c>
      <c r="G169" s="264"/>
      <c r="H169" s="263"/>
      <c r="I169" s="263"/>
    </row>
    <row r="170" spans="1:9" x14ac:dyDescent="0.25">
      <c r="A170" s="265" t="s">
        <v>337</v>
      </c>
      <c r="B170" s="260" t="s">
        <v>338</v>
      </c>
      <c r="C170" s="266">
        <v>1568788.37</v>
      </c>
      <c r="D170" s="266">
        <v>103035.16</v>
      </c>
      <c r="E170" s="266">
        <v>0</v>
      </c>
      <c r="F170" s="266">
        <v>1465753.21</v>
      </c>
      <c r="G170" s="266"/>
      <c r="H170" s="260"/>
      <c r="I170" s="260"/>
    </row>
    <row r="171" spans="1:9" x14ac:dyDescent="0.25">
      <c r="A171" s="262" t="s">
        <v>339</v>
      </c>
      <c r="B171" s="263" t="s">
        <v>340</v>
      </c>
      <c r="C171" s="264">
        <v>0</v>
      </c>
      <c r="D171" s="264">
        <v>0</v>
      </c>
      <c r="E171" s="264">
        <v>6242134.6600000001</v>
      </c>
      <c r="F171" s="264">
        <v>6242134.6600000001</v>
      </c>
      <c r="G171" s="264"/>
      <c r="H171" s="263"/>
      <c r="I171" s="263"/>
    </row>
    <row r="172" spans="1:9" x14ac:dyDescent="0.25">
      <c r="A172" s="262" t="s">
        <v>341</v>
      </c>
      <c r="B172" s="263" t="s">
        <v>340</v>
      </c>
      <c r="C172" s="264">
        <v>0</v>
      </c>
      <c r="D172" s="264">
        <v>0</v>
      </c>
      <c r="E172" s="264">
        <v>6242134.6600000001</v>
      </c>
      <c r="F172" s="264">
        <v>6242134.6600000001</v>
      </c>
      <c r="G172" s="264"/>
      <c r="H172" s="263"/>
      <c r="I172" s="263"/>
    </row>
    <row r="173" spans="1:9" x14ac:dyDescent="0.25">
      <c r="A173" s="262" t="s">
        <v>342</v>
      </c>
      <c r="B173" s="263" t="s">
        <v>343</v>
      </c>
      <c r="C173" s="264">
        <v>0</v>
      </c>
      <c r="D173" s="264">
        <v>0</v>
      </c>
      <c r="E173" s="264">
        <v>6242134.6600000001</v>
      </c>
      <c r="F173" s="264">
        <v>6242134.6600000001</v>
      </c>
      <c r="G173" s="264"/>
      <c r="H173" s="263"/>
      <c r="I173" s="263"/>
    </row>
    <row r="174" spans="1:9" x14ac:dyDescent="0.25">
      <c r="A174" s="262" t="s">
        <v>344</v>
      </c>
      <c r="B174" s="263" t="s">
        <v>345</v>
      </c>
      <c r="C174" s="264">
        <v>0</v>
      </c>
      <c r="D174" s="264">
        <v>0</v>
      </c>
      <c r="E174" s="264">
        <v>6220134.6600000001</v>
      </c>
      <c r="F174" s="264">
        <v>6220134.6600000001</v>
      </c>
      <c r="G174" s="264"/>
      <c r="H174" s="263"/>
      <c r="I174" s="263"/>
    </row>
    <row r="175" spans="1:9" x14ac:dyDescent="0.25">
      <c r="A175" s="262" t="s">
        <v>346</v>
      </c>
      <c r="B175" s="263" t="s">
        <v>347</v>
      </c>
      <c r="C175" s="264">
        <v>0</v>
      </c>
      <c r="D175" s="264">
        <v>0</v>
      </c>
      <c r="E175" s="264">
        <v>6220134.6600000001</v>
      </c>
      <c r="F175" s="264">
        <v>6220134.6600000001</v>
      </c>
      <c r="G175" s="264"/>
      <c r="H175" s="263"/>
      <c r="I175" s="263"/>
    </row>
    <row r="176" spans="1:9" x14ac:dyDescent="0.25">
      <c r="A176" s="265" t="s">
        <v>348</v>
      </c>
      <c r="B176" s="260" t="s">
        <v>349</v>
      </c>
      <c r="C176" s="266">
        <v>0</v>
      </c>
      <c r="D176" s="266">
        <v>0</v>
      </c>
      <c r="E176" s="266">
        <v>6117099.5</v>
      </c>
      <c r="F176" s="266">
        <v>6117099.5</v>
      </c>
      <c r="G176" s="266"/>
      <c r="H176" s="260"/>
      <c r="I176" s="260"/>
    </row>
    <row r="177" spans="1:9" x14ac:dyDescent="0.25">
      <c r="A177" s="265" t="s">
        <v>350</v>
      </c>
      <c r="B177" s="260" t="s">
        <v>351</v>
      </c>
      <c r="C177" s="266">
        <v>0</v>
      </c>
      <c r="D177" s="266">
        <v>0</v>
      </c>
      <c r="E177" s="266">
        <v>103035.16</v>
      </c>
      <c r="F177" s="266">
        <v>103035.16</v>
      </c>
      <c r="G177" s="266"/>
      <c r="H177" s="260"/>
      <c r="I177" s="260"/>
    </row>
    <row r="178" spans="1:9" x14ac:dyDescent="0.25">
      <c r="A178" s="262" t="s">
        <v>352</v>
      </c>
      <c r="B178" s="263" t="s">
        <v>353</v>
      </c>
      <c r="C178" s="264">
        <v>0</v>
      </c>
      <c r="D178" s="264">
        <v>0</v>
      </c>
      <c r="E178" s="264">
        <v>22000</v>
      </c>
      <c r="F178" s="264">
        <v>22000</v>
      </c>
      <c r="G178" s="264"/>
      <c r="H178" s="263"/>
      <c r="I178" s="263"/>
    </row>
    <row r="179" spans="1:9" x14ac:dyDescent="0.25">
      <c r="A179" s="262" t="s">
        <v>354</v>
      </c>
      <c r="B179" s="263" t="s">
        <v>355</v>
      </c>
      <c r="C179" s="264">
        <v>0</v>
      </c>
      <c r="D179" s="264">
        <v>0</v>
      </c>
      <c r="E179" s="264">
        <v>22000</v>
      </c>
      <c r="F179" s="264">
        <v>22000</v>
      </c>
      <c r="G179" s="264"/>
      <c r="H179" s="263"/>
      <c r="I179" s="263"/>
    </row>
    <row r="180" spans="1:9" x14ac:dyDescent="0.25">
      <c r="A180" s="265" t="s">
        <v>356</v>
      </c>
      <c r="B180" s="260" t="s">
        <v>357</v>
      </c>
      <c r="C180" s="266">
        <v>0</v>
      </c>
      <c r="D180" s="266">
        <v>0</v>
      </c>
      <c r="E180" s="266">
        <v>22000</v>
      </c>
      <c r="F180" s="266">
        <v>22000</v>
      </c>
      <c r="G180" s="266"/>
      <c r="H180" s="260"/>
      <c r="I180" s="260"/>
    </row>
    <row r="181" spans="1:9" x14ac:dyDescent="0.25">
      <c r="A181" s="262" t="s">
        <v>358</v>
      </c>
      <c r="B181" s="263" t="s">
        <v>359</v>
      </c>
      <c r="C181" s="264">
        <v>0</v>
      </c>
      <c r="D181" s="264">
        <v>9275609.5199999996</v>
      </c>
      <c r="E181" s="264">
        <v>3033474.86</v>
      </c>
      <c r="F181" s="264">
        <v>6242134.6600000001</v>
      </c>
      <c r="G181" s="264"/>
      <c r="H181" s="263"/>
      <c r="I181" s="263"/>
    </row>
    <row r="182" spans="1:9" x14ac:dyDescent="0.25">
      <c r="A182" s="262" t="s">
        <v>360</v>
      </c>
      <c r="B182" s="263" t="s">
        <v>361</v>
      </c>
      <c r="C182" s="264">
        <v>0</v>
      </c>
      <c r="D182" s="264">
        <v>9262428.2599999998</v>
      </c>
      <c r="E182" s="264">
        <v>2786163.21</v>
      </c>
      <c r="F182" s="264">
        <v>6476265.0499999998</v>
      </c>
      <c r="G182" s="264"/>
      <c r="H182" s="263"/>
      <c r="I182" s="263"/>
    </row>
    <row r="183" spans="1:9" x14ac:dyDescent="0.25">
      <c r="A183" s="262" t="s">
        <v>362</v>
      </c>
      <c r="B183" s="263" t="s">
        <v>361</v>
      </c>
      <c r="C183" s="264">
        <v>0</v>
      </c>
      <c r="D183" s="264">
        <v>9262428.2599999998</v>
      </c>
      <c r="E183" s="264">
        <v>2786163.21</v>
      </c>
      <c r="F183" s="264">
        <v>6476265.0499999998</v>
      </c>
      <c r="G183" s="264"/>
      <c r="H183" s="263"/>
      <c r="I183" s="263"/>
    </row>
    <row r="184" spans="1:9" x14ac:dyDescent="0.25">
      <c r="A184" s="262" t="s">
        <v>363</v>
      </c>
      <c r="B184" s="263" t="s">
        <v>364</v>
      </c>
      <c r="C184" s="264">
        <v>0</v>
      </c>
      <c r="D184" s="264">
        <v>5147004.72</v>
      </c>
      <c r="E184" s="264">
        <v>1212873.08</v>
      </c>
      <c r="F184" s="264">
        <v>3934131.64</v>
      </c>
      <c r="G184" s="264"/>
      <c r="H184" s="263"/>
      <c r="I184" s="263"/>
    </row>
    <row r="185" spans="1:9" x14ac:dyDescent="0.25">
      <c r="A185" s="262" t="s">
        <v>365</v>
      </c>
      <c r="B185" s="263" t="s">
        <v>364</v>
      </c>
      <c r="C185" s="264">
        <v>0</v>
      </c>
      <c r="D185" s="264">
        <v>2560728.11</v>
      </c>
      <c r="E185" s="264">
        <v>759927.62</v>
      </c>
      <c r="F185" s="264">
        <v>1800800.49</v>
      </c>
      <c r="G185" s="264"/>
      <c r="H185" s="263"/>
      <c r="I185" s="263"/>
    </row>
    <row r="186" spans="1:9" x14ac:dyDescent="0.25">
      <c r="A186" s="265" t="s">
        <v>366</v>
      </c>
      <c r="B186" s="260" t="s">
        <v>367</v>
      </c>
      <c r="C186" s="266">
        <v>0</v>
      </c>
      <c r="D186" s="266">
        <v>1678362.95</v>
      </c>
      <c r="E186" s="266">
        <v>3045.12</v>
      </c>
      <c r="F186" s="266">
        <v>1675317.83</v>
      </c>
      <c r="G186" s="266"/>
      <c r="H186" s="260"/>
      <c r="I186" s="260"/>
    </row>
    <row r="187" spans="1:9" x14ac:dyDescent="0.25">
      <c r="A187" s="265" t="s">
        <v>641</v>
      </c>
      <c r="B187" s="260" t="s">
        <v>642</v>
      </c>
      <c r="C187" s="266">
        <v>0</v>
      </c>
      <c r="D187" s="266">
        <v>1092.17</v>
      </c>
      <c r="E187" s="266">
        <v>1092.17</v>
      </c>
      <c r="F187" s="266">
        <v>0</v>
      </c>
      <c r="G187" s="266"/>
      <c r="H187" s="260"/>
      <c r="I187" s="260"/>
    </row>
    <row r="188" spans="1:9" x14ac:dyDescent="0.25">
      <c r="A188" s="265" t="s">
        <v>368</v>
      </c>
      <c r="B188" s="260" t="s">
        <v>369</v>
      </c>
      <c r="C188" s="266">
        <v>0</v>
      </c>
      <c r="D188" s="266">
        <v>742652.58</v>
      </c>
      <c r="E188" s="266">
        <v>742652.58</v>
      </c>
      <c r="F188" s="266">
        <v>0</v>
      </c>
      <c r="G188" s="266"/>
      <c r="H188" s="260"/>
      <c r="I188" s="260"/>
    </row>
    <row r="189" spans="1:9" x14ac:dyDescent="0.25">
      <c r="A189" s="265" t="s">
        <v>370</v>
      </c>
      <c r="B189" s="260" t="s">
        <v>371</v>
      </c>
      <c r="C189" s="266">
        <v>0</v>
      </c>
      <c r="D189" s="266">
        <v>50619.42</v>
      </c>
      <c r="E189" s="266">
        <v>4113.34</v>
      </c>
      <c r="F189" s="266">
        <v>46506.080000000002</v>
      </c>
      <c r="G189" s="266"/>
      <c r="H189" s="260"/>
      <c r="I189" s="260"/>
    </row>
    <row r="190" spans="1:9" x14ac:dyDescent="0.25">
      <c r="A190" s="265" t="s">
        <v>372</v>
      </c>
      <c r="B190" s="260" t="s">
        <v>373</v>
      </c>
      <c r="C190" s="266">
        <v>0</v>
      </c>
      <c r="D190" s="266">
        <v>1324.5</v>
      </c>
      <c r="E190" s="266">
        <v>0</v>
      </c>
      <c r="F190" s="266">
        <v>1324.5</v>
      </c>
      <c r="G190" s="266"/>
      <c r="H190" s="260"/>
      <c r="I190" s="260"/>
    </row>
    <row r="191" spans="1:9" x14ac:dyDescent="0.25">
      <c r="A191" s="265" t="s">
        <v>374</v>
      </c>
      <c r="B191" s="260" t="s">
        <v>375</v>
      </c>
      <c r="C191" s="266">
        <v>0</v>
      </c>
      <c r="D191" s="266">
        <v>7056.71</v>
      </c>
      <c r="E191" s="266">
        <v>9024.41</v>
      </c>
      <c r="F191" s="266">
        <v>-1967.7</v>
      </c>
      <c r="G191" s="266"/>
      <c r="H191" s="260"/>
      <c r="I191" s="260"/>
    </row>
    <row r="192" spans="1:9" x14ac:dyDescent="0.25">
      <c r="A192" s="265" t="s">
        <v>376</v>
      </c>
      <c r="B192" s="260" t="s">
        <v>377</v>
      </c>
      <c r="C192" s="266">
        <v>0</v>
      </c>
      <c r="D192" s="266">
        <v>6619.78</v>
      </c>
      <c r="E192" s="266">
        <v>0</v>
      </c>
      <c r="F192" s="266">
        <v>6619.78</v>
      </c>
      <c r="G192" s="266"/>
      <c r="H192" s="260"/>
      <c r="I192" s="260"/>
    </row>
    <row r="193" spans="1:9" x14ac:dyDescent="0.25">
      <c r="A193" s="265" t="s">
        <v>378</v>
      </c>
      <c r="B193" s="260" t="s">
        <v>379</v>
      </c>
      <c r="C193" s="266">
        <v>0</v>
      </c>
      <c r="D193" s="266">
        <v>73000</v>
      </c>
      <c r="E193" s="266">
        <v>0</v>
      </c>
      <c r="F193" s="266">
        <v>73000</v>
      </c>
      <c r="G193" s="266"/>
      <c r="H193" s="260"/>
      <c r="I193" s="260"/>
    </row>
    <row r="194" spans="1:9" x14ac:dyDescent="0.25">
      <c r="A194" s="262" t="s">
        <v>380</v>
      </c>
      <c r="B194" s="263" t="s">
        <v>381</v>
      </c>
      <c r="C194" s="264">
        <v>0</v>
      </c>
      <c r="D194" s="264">
        <v>990755.08</v>
      </c>
      <c r="E194" s="264">
        <v>169035.23</v>
      </c>
      <c r="F194" s="264">
        <v>821719.85</v>
      </c>
      <c r="G194" s="264"/>
      <c r="H194" s="263"/>
      <c r="I194" s="263"/>
    </row>
    <row r="195" spans="1:9" x14ac:dyDescent="0.25">
      <c r="A195" s="265" t="s">
        <v>382</v>
      </c>
      <c r="B195" s="260" t="s">
        <v>383</v>
      </c>
      <c r="C195" s="266">
        <v>0</v>
      </c>
      <c r="D195" s="266">
        <v>552371.56000000006</v>
      </c>
      <c r="E195" s="266">
        <v>140520.78</v>
      </c>
      <c r="F195" s="266">
        <v>411850.78</v>
      </c>
      <c r="G195" s="266"/>
      <c r="H195" s="260"/>
      <c r="I195" s="260"/>
    </row>
    <row r="196" spans="1:9" x14ac:dyDescent="0.25">
      <c r="A196" s="265" t="s">
        <v>384</v>
      </c>
      <c r="B196" s="260" t="s">
        <v>385</v>
      </c>
      <c r="C196" s="266">
        <v>0</v>
      </c>
      <c r="D196" s="266">
        <v>19366.96</v>
      </c>
      <c r="E196" s="266">
        <v>0</v>
      </c>
      <c r="F196" s="266">
        <v>19366.96</v>
      </c>
      <c r="G196" s="266"/>
      <c r="H196" s="260"/>
      <c r="I196" s="260"/>
    </row>
    <row r="197" spans="1:9" x14ac:dyDescent="0.25">
      <c r="A197" s="265" t="s">
        <v>386</v>
      </c>
      <c r="B197" s="260" t="s">
        <v>387</v>
      </c>
      <c r="C197" s="266">
        <v>0</v>
      </c>
      <c r="D197" s="266">
        <v>341498</v>
      </c>
      <c r="E197" s="266">
        <v>1002.1</v>
      </c>
      <c r="F197" s="266">
        <v>340495.9</v>
      </c>
      <c r="G197" s="266"/>
      <c r="H197" s="260"/>
      <c r="I197" s="260"/>
    </row>
    <row r="198" spans="1:9" x14ac:dyDescent="0.25">
      <c r="A198" s="265" t="s">
        <v>388</v>
      </c>
      <c r="B198" s="260" t="s">
        <v>389</v>
      </c>
      <c r="C198" s="266">
        <v>0</v>
      </c>
      <c r="D198" s="266">
        <v>77518.559999999998</v>
      </c>
      <c r="E198" s="266">
        <v>27512.35</v>
      </c>
      <c r="F198" s="266">
        <v>50006.21</v>
      </c>
      <c r="G198" s="266"/>
      <c r="H198" s="260"/>
      <c r="I198" s="260"/>
    </row>
    <row r="199" spans="1:9" x14ac:dyDescent="0.25">
      <c r="A199" s="262" t="s">
        <v>390</v>
      </c>
      <c r="B199" s="263" t="s">
        <v>391</v>
      </c>
      <c r="C199" s="264">
        <v>0</v>
      </c>
      <c r="D199" s="264">
        <v>857501.52</v>
      </c>
      <c r="E199" s="264">
        <v>189977.41</v>
      </c>
      <c r="F199" s="264">
        <v>667524.11</v>
      </c>
      <c r="G199" s="264"/>
      <c r="H199" s="263"/>
      <c r="I199" s="263"/>
    </row>
    <row r="200" spans="1:9" x14ac:dyDescent="0.25">
      <c r="A200" s="265" t="s">
        <v>392</v>
      </c>
      <c r="B200" s="260" t="s">
        <v>393</v>
      </c>
      <c r="C200" s="266">
        <v>0</v>
      </c>
      <c r="D200" s="266">
        <v>617609.66</v>
      </c>
      <c r="E200" s="266">
        <v>145910.91</v>
      </c>
      <c r="F200" s="266">
        <v>471698.75</v>
      </c>
      <c r="G200" s="266"/>
      <c r="H200" s="260"/>
      <c r="I200" s="260"/>
    </row>
    <row r="201" spans="1:9" x14ac:dyDescent="0.25">
      <c r="A201" s="265" t="s">
        <v>394</v>
      </c>
      <c r="B201" s="260" t="s">
        <v>395</v>
      </c>
      <c r="C201" s="266">
        <v>0</v>
      </c>
      <c r="D201" s="266">
        <v>217272.51</v>
      </c>
      <c r="E201" s="266">
        <v>44066.5</v>
      </c>
      <c r="F201" s="266">
        <v>173206.01</v>
      </c>
      <c r="G201" s="266"/>
      <c r="H201" s="260"/>
      <c r="I201" s="260"/>
    </row>
    <row r="202" spans="1:9" x14ac:dyDescent="0.25">
      <c r="A202" s="265" t="s">
        <v>396</v>
      </c>
      <c r="B202" s="260" t="s">
        <v>397</v>
      </c>
      <c r="C202" s="266">
        <v>0</v>
      </c>
      <c r="D202" s="266">
        <v>22608.41</v>
      </c>
      <c r="E202" s="266">
        <v>0</v>
      </c>
      <c r="F202" s="266">
        <v>22608.41</v>
      </c>
      <c r="G202" s="266"/>
      <c r="H202" s="260"/>
      <c r="I202" s="260"/>
    </row>
    <row r="203" spans="1:9" x14ac:dyDescent="0.25">
      <c r="A203" s="265" t="s">
        <v>637</v>
      </c>
      <c r="B203" s="260" t="s">
        <v>638</v>
      </c>
      <c r="C203" s="266">
        <v>0</v>
      </c>
      <c r="D203" s="266">
        <v>10.94</v>
      </c>
      <c r="E203" s="266">
        <v>0</v>
      </c>
      <c r="F203" s="266">
        <v>10.94</v>
      </c>
      <c r="G203" s="266"/>
      <c r="H203" s="260"/>
      <c r="I203" s="260"/>
    </row>
    <row r="204" spans="1:9" x14ac:dyDescent="0.25">
      <c r="A204" s="262" t="s">
        <v>398</v>
      </c>
      <c r="B204" s="263" t="s">
        <v>308</v>
      </c>
      <c r="C204" s="264">
        <v>0</v>
      </c>
      <c r="D204" s="264">
        <v>707665.12</v>
      </c>
      <c r="E204" s="264">
        <v>93932.82</v>
      </c>
      <c r="F204" s="264">
        <v>613732.30000000005</v>
      </c>
      <c r="G204" s="264"/>
      <c r="H204" s="263"/>
      <c r="I204" s="263"/>
    </row>
    <row r="205" spans="1:9" x14ac:dyDescent="0.25">
      <c r="A205" s="265" t="s">
        <v>399</v>
      </c>
      <c r="B205" s="260" t="s">
        <v>400</v>
      </c>
      <c r="C205" s="266">
        <v>0</v>
      </c>
      <c r="D205" s="266">
        <v>366343.03</v>
      </c>
      <c r="E205" s="266">
        <v>28093.33</v>
      </c>
      <c r="F205" s="266">
        <v>338249.7</v>
      </c>
      <c r="G205" s="266"/>
      <c r="H205" s="260"/>
      <c r="I205" s="260"/>
    </row>
    <row r="206" spans="1:9" x14ac:dyDescent="0.25">
      <c r="A206" s="265" t="s">
        <v>401</v>
      </c>
      <c r="B206" s="260" t="s">
        <v>402</v>
      </c>
      <c r="C206" s="266">
        <v>0</v>
      </c>
      <c r="D206" s="266">
        <v>96395.99</v>
      </c>
      <c r="E206" s="266">
        <v>50592.34</v>
      </c>
      <c r="F206" s="266">
        <v>45803.65</v>
      </c>
      <c r="G206" s="266"/>
      <c r="H206" s="260"/>
      <c r="I206" s="260"/>
    </row>
    <row r="207" spans="1:9" x14ac:dyDescent="0.25">
      <c r="A207" s="265" t="s">
        <v>403</v>
      </c>
      <c r="B207" s="260" t="s">
        <v>404</v>
      </c>
      <c r="C207" s="266">
        <v>0</v>
      </c>
      <c r="D207" s="266">
        <v>29118.16</v>
      </c>
      <c r="E207" s="266">
        <v>15247.15</v>
      </c>
      <c r="F207" s="266">
        <v>13871.01</v>
      </c>
      <c r="G207" s="266"/>
      <c r="H207" s="260"/>
      <c r="I207" s="260"/>
    </row>
    <row r="208" spans="1:9" x14ac:dyDescent="0.25">
      <c r="A208" s="265" t="s">
        <v>405</v>
      </c>
      <c r="B208" s="260" t="s">
        <v>406</v>
      </c>
      <c r="C208" s="266">
        <v>0</v>
      </c>
      <c r="D208" s="266">
        <v>160465.01</v>
      </c>
      <c r="E208" s="266">
        <v>0</v>
      </c>
      <c r="F208" s="266">
        <v>160465.01</v>
      </c>
      <c r="G208" s="266"/>
      <c r="H208" s="260"/>
      <c r="I208" s="260"/>
    </row>
    <row r="209" spans="1:9" x14ac:dyDescent="0.25">
      <c r="A209" s="265" t="s">
        <v>407</v>
      </c>
      <c r="B209" s="260" t="s">
        <v>408</v>
      </c>
      <c r="C209" s="266">
        <v>0</v>
      </c>
      <c r="D209" s="266">
        <v>42505.5</v>
      </c>
      <c r="E209" s="266">
        <v>0</v>
      </c>
      <c r="F209" s="266">
        <v>42505.5</v>
      </c>
      <c r="G209" s="266"/>
      <c r="H209" s="260"/>
      <c r="I209" s="260"/>
    </row>
    <row r="210" spans="1:9" x14ac:dyDescent="0.25">
      <c r="A210" s="265" t="s">
        <v>409</v>
      </c>
      <c r="B210" s="260" t="s">
        <v>410</v>
      </c>
      <c r="C210" s="266">
        <v>0</v>
      </c>
      <c r="D210" s="266">
        <v>12837.43</v>
      </c>
      <c r="E210" s="266">
        <v>0</v>
      </c>
      <c r="F210" s="266">
        <v>12837.43</v>
      </c>
      <c r="G210" s="266"/>
      <c r="H210" s="260"/>
      <c r="I210" s="260"/>
    </row>
    <row r="211" spans="1:9" x14ac:dyDescent="0.25">
      <c r="A211" s="262" t="s">
        <v>411</v>
      </c>
      <c r="B211" s="263" t="s">
        <v>412</v>
      </c>
      <c r="C211" s="264">
        <v>0</v>
      </c>
      <c r="D211" s="264">
        <v>30354.89</v>
      </c>
      <c r="E211" s="264">
        <v>0</v>
      </c>
      <c r="F211" s="264">
        <v>30354.89</v>
      </c>
      <c r="G211" s="264"/>
      <c r="H211" s="263"/>
      <c r="I211" s="263"/>
    </row>
    <row r="212" spans="1:9" x14ac:dyDescent="0.25">
      <c r="A212" s="265" t="s">
        <v>413</v>
      </c>
      <c r="B212" s="260" t="s">
        <v>414</v>
      </c>
      <c r="C212" s="266">
        <v>0</v>
      </c>
      <c r="D212" s="266">
        <v>17208</v>
      </c>
      <c r="E212" s="266">
        <v>0</v>
      </c>
      <c r="F212" s="266">
        <v>17208</v>
      </c>
      <c r="G212" s="266"/>
      <c r="H212" s="260"/>
      <c r="I212" s="260"/>
    </row>
    <row r="213" spans="1:9" x14ac:dyDescent="0.25">
      <c r="A213" s="265" t="s">
        <v>415</v>
      </c>
      <c r="B213" s="260" t="s">
        <v>412</v>
      </c>
      <c r="C213" s="266">
        <v>0</v>
      </c>
      <c r="D213" s="266">
        <v>13146.89</v>
      </c>
      <c r="E213" s="266">
        <v>0</v>
      </c>
      <c r="F213" s="266">
        <v>13146.89</v>
      </c>
      <c r="G213" s="266"/>
      <c r="H213" s="260"/>
      <c r="I213" s="260"/>
    </row>
    <row r="214" spans="1:9" x14ac:dyDescent="0.25">
      <c r="A214" s="262" t="s">
        <v>416</v>
      </c>
      <c r="B214" s="263" t="s">
        <v>361</v>
      </c>
      <c r="C214" s="264">
        <v>0</v>
      </c>
      <c r="D214" s="264">
        <v>2605110.13</v>
      </c>
      <c r="E214" s="264">
        <v>1104204.01</v>
      </c>
      <c r="F214" s="264">
        <v>1500906.12</v>
      </c>
      <c r="G214" s="264"/>
      <c r="H214" s="263"/>
      <c r="I214" s="263"/>
    </row>
    <row r="215" spans="1:9" x14ac:dyDescent="0.25">
      <c r="A215" s="262" t="s">
        <v>417</v>
      </c>
      <c r="B215" s="263" t="s">
        <v>418</v>
      </c>
      <c r="C215" s="264">
        <v>0</v>
      </c>
      <c r="D215" s="264">
        <v>135338.67000000001</v>
      </c>
      <c r="E215" s="264">
        <v>986.66</v>
      </c>
      <c r="F215" s="264">
        <v>134352.01</v>
      </c>
      <c r="G215" s="264"/>
      <c r="H215" s="263"/>
      <c r="I215" s="263"/>
    </row>
    <row r="216" spans="1:9" x14ac:dyDescent="0.25">
      <c r="A216" s="265" t="s">
        <v>419</v>
      </c>
      <c r="B216" s="260" t="s">
        <v>420</v>
      </c>
      <c r="C216" s="266">
        <v>0</v>
      </c>
      <c r="D216" s="266">
        <v>17201.46</v>
      </c>
      <c r="E216" s="266">
        <v>986.66</v>
      </c>
      <c r="F216" s="266">
        <v>16214.8</v>
      </c>
      <c r="G216" s="266"/>
      <c r="H216" s="260"/>
      <c r="I216" s="260"/>
    </row>
    <row r="217" spans="1:9" x14ac:dyDescent="0.25">
      <c r="A217" s="265" t="s">
        <v>421</v>
      </c>
      <c r="B217" s="260" t="s">
        <v>422</v>
      </c>
      <c r="C217" s="266">
        <v>0</v>
      </c>
      <c r="D217" s="266">
        <v>66542.17</v>
      </c>
      <c r="E217" s="266">
        <v>0</v>
      </c>
      <c r="F217" s="266">
        <v>66542.17</v>
      </c>
      <c r="G217" s="266"/>
      <c r="H217" s="260"/>
      <c r="I217" s="260"/>
    </row>
    <row r="218" spans="1:9" x14ac:dyDescent="0.25">
      <c r="A218" s="265" t="s">
        <v>423</v>
      </c>
      <c r="B218" s="260" t="s">
        <v>424</v>
      </c>
      <c r="C218" s="266">
        <v>0</v>
      </c>
      <c r="D218" s="266">
        <v>31136.17</v>
      </c>
      <c r="E218" s="266">
        <v>0</v>
      </c>
      <c r="F218" s="266">
        <v>31136.17</v>
      </c>
      <c r="G218" s="266"/>
      <c r="H218" s="260"/>
      <c r="I218" s="260"/>
    </row>
    <row r="219" spans="1:9" x14ac:dyDescent="0.25">
      <c r="A219" s="265" t="s">
        <v>425</v>
      </c>
      <c r="B219" s="260" t="s">
        <v>426</v>
      </c>
      <c r="C219" s="266">
        <v>0</v>
      </c>
      <c r="D219" s="266">
        <v>20458.87</v>
      </c>
      <c r="E219" s="266">
        <v>0</v>
      </c>
      <c r="F219" s="266">
        <v>20458.87</v>
      </c>
      <c r="G219" s="266"/>
      <c r="H219" s="260"/>
      <c r="I219" s="260"/>
    </row>
    <row r="220" spans="1:9" x14ac:dyDescent="0.25">
      <c r="A220" s="262" t="s">
        <v>427</v>
      </c>
      <c r="B220" s="263" t="s">
        <v>428</v>
      </c>
      <c r="C220" s="264">
        <v>0</v>
      </c>
      <c r="D220" s="264">
        <v>1648815.73</v>
      </c>
      <c r="E220" s="264">
        <v>901509.62</v>
      </c>
      <c r="F220" s="264">
        <v>747306.11</v>
      </c>
      <c r="G220" s="264"/>
      <c r="H220" s="263"/>
      <c r="I220" s="263"/>
    </row>
    <row r="221" spans="1:9" x14ac:dyDescent="0.25">
      <c r="A221" s="265" t="s">
        <v>429</v>
      </c>
      <c r="B221" s="260" t="s">
        <v>430</v>
      </c>
      <c r="C221" s="266">
        <v>0</v>
      </c>
      <c r="D221" s="266">
        <v>493032.17</v>
      </c>
      <c r="E221" s="266">
        <v>245724.06</v>
      </c>
      <c r="F221" s="266">
        <v>247308.11</v>
      </c>
      <c r="G221" s="266"/>
      <c r="H221" s="260"/>
      <c r="I221" s="260"/>
    </row>
    <row r="222" spans="1:9" x14ac:dyDescent="0.25">
      <c r="A222" s="265" t="s">
        <v>431</v>
      </c>
      <c r="B222" s="260" t="s">
        <v>432</v>
      </c>
      <c r="C222" s="266">
        <v>0</v>
      </c>
      <c r="D222" s="266">
        <v>666964.06000000006</v>
      </c>
      <c r="E222" s="266">
        <v>451214.58</v>
      </c>
      <c r="F222" s="266">
        <v>215749.48</v>
      </c>
      <c r="G222" s="266"/>
      <c r="H222" s="260"/>
      <c r="I222" s="260"/>
    </row>
    <row r="223" spans="1:9" x14ac:dyDescent="0.25">
      <c r="A223" s="265" t="s">
        <v>433</v>
      </c>
      <c r="B223" s="260" t="s">
        <v>434</v>
      </c>
      <c r="C223" s="266">
        <v>0</v>
      </c>
      <c r="D223" s="266">
        <v>53406.15</v>
      </c>
      <c r="E223" s="266">
        <v>32575.82</v>
      </c>
      <c r="F223" s="266">
        <v>20830.330000000002</v>
      </c>
      <c r="G223" s="266"/>
      <c r="H223" s="260"/>
      <c r="I223" s="260"/>
    </row>
    <row r="224" spans="1:9" x14ac:dyDescent="0.25">
      <c r="A224" s="265" t="s">
        <v>435</v>
      </c>
      <c r="B224" s="260" t="s">
        <v>436</v>
      </c>
      <c r="C224" s="266">
        <v>0</v>
      </c>
      <c r="D224" s="266">
        <v>204858.26</v>
      </c>
      <c r="E224" s="266">
        <v>102429.13</v>
      </c>
      <c r="F224" s="266">
        <v>102429.13</v>
      </c>
      <c r="G224" s="266"/>
      <c r="H224" s="260"/>
      <c r="I224" s="260"/>
    </row>
    <row r="225" spans="1:9" x14ac:dyDescent="0.25">
      <c r="A225" s="265" t="s">
        <v>437</v>
      </c>
      <c r="B225" s="260" t="s">
        <v>438</v>
      </c>
      <c r="C225" s="266">
        <v>0</v>
      </c>
      <c r="D225" s="266">
        <v>14864.15</v>
      </c>
      <c r="E225" s="266">
        <v>7857.15</v>
      </c>
      <c r="F225" s="266">
        <v>7007</v>
      </c>
      <c r="G225" s="266"/>
      <c r="H225" s="260"/>
      <c r="I225" s="260"/>
    </row>
    <row r="226" spans="1:9" x14ac:dyDescent="0.25">
      <c r="A226" s="265" t="s">
        <v>439</v>
      </c>
      <c r="B226" s="260" t="s">
        <v>440</v>
      </c>
      <c r="C226" s="266">
        <v>0</v>
      </c>
      <c r="D226" s="266">
        <v>19238.3</v>
      </c>
      <c r="E226" s="266">
        <v>9619.15</v>
      </c>
      <c r="F226" s="266">
        <v>9619.15</v>
      </c>
      <c r="G226" s="266"/>
      <c r="H226" s="260"/>
      <c r="I226" s="260"/>
    </row>
    <row r="227" spans="1:9" x14ac:dyDescent="0.25">
      <c r="A227" s="265" t="s">
        <v>441</v>
      </c>
      <c r="B227" s="260" t="s">
        <v>166</v>
      </c>
      <c r="C227" s="266">
        <v>0</v>
      </c>
      <c r="D227" s="266">
        <v>196452.64</v>
      </c>
      <c r="E227" s="266">
        <v>52089.73</v>
      </c>
      <c r="F227" s="266">
        <v>144362.91</v>
      </c>
      <c r="G227" s="266"/>
      <c r="H227" s="260"/>
      <c r="I227" s="260"/>
    </row>
    <row r="228" spans="1:9" x14ac:dyDescent="0.25">
      <c r="A228" s="262" t="s">
        <v>442</v>
      </c>
      <c r="B228" s="263" t="s">
        <v>443</v>
      </c>
      <c r="C228" s="264">
        <v>0</v>
      </c>
      <c r="D228" s="264">
        <v>114449.09</v>
      </c>
      <c r="E228" s="264">
        <v>1333.78</v>
      </c>
      <c r="F228" s="264">
        <v>113115.31</v>
      </c>
      <c r="G228" s="264"/>
      <c r="H228" s="263"/>
      <c r="I228" s="263"/>
    </row>
    <row r="229" spans="1:9" x14ac:dyDescent="0.25">
      <c r="A229" s="265" t="s">
        <v>444</v>
      </c>
      <c r="B229" s="260" t="s">
        <v>445</v>
      </c>
      <c r="C229" s="266">
        <v>0</v>
      </c>
      <c r="D229" s="266">
        <v>77674.42</v>
      </c>
      <c r="E229" s="266">
        <v>1333.78</v>
      </c>
      <c r="F229" s="266">
        <v>76340.639999999999</v>
      </c>
      <c r="G229" s="266"/>
      <c r="H229" s="260"/>
      <c r="I229" s="260"/>
    </row>
    <row r="230" spans="1:9" x14ac:dyDescent="0.25">
      <c r="A230" s="265" t="s">
        <v>446</v>
      </c>
      <c r="B230" s="260" t="s">
        <v>447</v>
      </c>
      <c r="C230" s="266">
        <v>0</v>
      </c>
      <c r="D230" s="266">
        <v>36774.67</v>
      </c>
      <c r="E230" s="266">
        <v>0</v>
      </c>
      <c r="F230" s="266">
        <v>36774.67</v>
      </c>
      <c r="G230" s="266"/>
      <c r="H230" s="260"/>
      <c r="I230" s="260"/>
    </row>
    <row r="231" spans="1:9" x14ac:dyDescent="0.25">
      <c r="A231" s="262" t="s">
        <v>450</v>
      </c>
      <c r="B231" s="263" t="s">
        <v>451</v>
      </c>
      <c r="C231" s="264">
        <v>0</v>
      </c>
      <c r="D231" s="264">
        <v>436661.68</v>
      </c>
      <c r="E231" s="264">
        <v>124150.85</v>
      </c>
      <c r="F231" s="264">
        <v>312510.83</v>
      </c>
      <c r="G231" s="264"/>
      <c r="H231" s="263"/>
      <c r="I231" s="263"/>
    </row>
    <row r="232" spans="1:9" x14ac:dyDescent="0.25">
      <c r="A232" s="265" t="s">
        <v>452</v>
      </c>
      <c r="B232" s="260" t="s">
        <v>453</v>
      </c>
      <c r="C232" s="266">
        <v>0</v>
      </c>
      <c r="D232" s="266">
        <v>322360.18</v>
      </c>
      <c r="E232" s="266">
        <v>85159.51</v>
      </c>
      <c r="F232" s="266">
        <v>237200.67</v>
      </c>
      <c r="G232" s="266"/>
      <c r="H232" s="260"/>
      <c r="I232" s="260"/>
    </row>
    <row r="233" spans="1:9" x14ac:dyDescent="0.25">
      <c r="A233" s="265" t="s">
        <v>454</v>
      </c>
      <c r="B233" s="260" t="s">
        <v>455</v>
      </c>
      <c r="C233" s="266">
        <v>0</v>
      </c>
      <c r="D233" s="266">
        <v>31293.13</v>
      </c>
      <c r="E233" s="266">
        <v>20055.13</v>
      </c>
      <c r="F233" s="266">
        <v>11238</v>
      </c>
      <c r="G233" s="266"/>
      <c r="H233" s="260"/>
      <c r="I233" s="260"/>
    </row>
    <row r="234" spans="1:9" x14ac:dyDescent="0.25">
      <c r="A234" s="265" t="s">
        <v>456</v>
      </c>
      <c r="B234" s="260" t="s">
        <v>457</v>
      </c>
      <c r="C234" s="266">
        <v>0</v>
      </c>
      <c r="D234" s="266">
        <v>62542.05</v>
      </c>
      <c r="E234" s="266">
        <v>0</v>
      </c>
      <c r="F234" s="266">
        <v>62542.05</v>
      </c>
      <c r="G234" s="266"/>
      <c r="H234" s="260"/>
      <c r="I234" s="260"/>
    </row>
    <row r="235" spans="1:9" x14ac:dyDescent="0.25">
      <c r="A235" s="265" t="s">
        <v>458</v>
      </c>
      <c r="B235" s="260" t="s">
        <v>459</v>
      </c>
      <c r="C235" s="266">
        <v>0</v>
      </c>
      <c r="D235" s="266">
        <v>0</v>
      </c>
      <c r="E235" s="266">
        <v>12081.63</v>
      </c>
      <c r="F235" s="266">
        <v>-12081.63</v>
      </c>
      <c r="G235" s="266"/>
      <c r="H235" s="260"/>
      <c r="I235" s="260"/>
    </row>
    <row r="236" spans="1:9" x14ac:dyDescent="0.25">
      <c r="A236" s="265" t="s">
        <v>460</v>
      </c>
      <c r="B236" s="260" t="s">
        <v>461</v>
      </c>
      <c r="C236" s="266">
        <v>0</v>
      </c>
      <c r="D236" s="266">
        <v>20466.32</v>
      </c>
      <c r="E236" s="266">
        <v>6854.58</v>
      </c>
      <c r="F236" s="266">
        <v>13611.74</v>
      </c>
      <c r="G236" s="266"/>
      <c r="H236" s="260"/>
      <c r="I236" s="260"/>
    </row>
    <row r="237" spans="1:9" x14ac:dyDescent="0.25">
      <c r="A237" s="262" t="s">
        <v>462</v>
      </c>
      <c r="B237" s="263" t="s">
        <v>463</v>
      </c>
      <c r="C237" s="264">
        <v>0</v>
      </c>
      <c r="D237" s="264">
        <v>19685.759999999998</v>
      </c>
      <c r="E237" s="264">
        <v>0</v>
      </c>
      <c r="F237" s="264">
        <v>19685.759999999998</v>
      </c>
      <c r="G237" s="264"/>
      <c r="H237" s="263"/>
      <c r="I237" s="263"/>
    </row>
    <row r="238" spans="1:9" x14ac:dyDescent="0.25">
      <c r="A238" s="265" t="s">
        <v>464</v>
      </c>
      <c r="B238" s="260" t="s">
        <v>465</v>
      </c>
      <c r="C238" s="266">
        <v>0</v>
      </c>
      <c r="D238" s="266">
        <v>4474.18</v>
      </c>
      <c r="E238" s="266">
        <v>0</v>
      </c>
      <c r="F238" s="266">
        <v>4474.18</v>
      </c>
      <c r="G238" s="266"/>
      <c r="H238" s="260"/>
      <c r="I238" s="260"/>
    </row>
    <row r="239" spans="1:9" x14ac:dyDescent="0.25">
      <c r="A239" s="265" t="s">
        <v>466</v>
      </c>
      <c r="B239" s="260" t="s">
        <v>467</v>
      </c>
      <c r="C239" s="266">
        <v>0</v>
      </c>
      <c r="D239" s="266">
        <v>14152.58</v>
      </c>
      <c r="E239" s="266">
        <v>0</v>
      </c>
      <c r="F239" s="266">
        <v>14152.58</v>
      </c>
      <c r="G239" s="266"/>
      <c r="H239" s="260"/>
      <c r="I239" s="260"/>
    </row>
    <row r="240" spans="1:9" x14ac:dyDescent="0.25">
      <c r="A240" s="265" t="s">
        <v>468</v>
      </c>
      <c r="B240" s="260" t="s">
        <v>469</v>
      </c>
      <c r="C240" s="266">
        <v>0</v>
      </c>
      <c r="D240" s="266">
        <v>1059</v>
      </c>
      <c r="E240" s="266">
        <v>0</v>
      </c>
      <c r="F240" s="266">
        <v>1059</v>
      </c>
      <c r="G240" s="266"/>
      <c r="H240" s="260"/>
      <c r="I240" s="260"/>
    </row>
    <row r="241" spans="1:9" x14ac:dyDescent="0.25">
      <c r="A241" s="262" t="s">
        <v>470</v>
      </c>
      <c r="B241" s="263" t="s">
        <v>471</v>
      </c>
      <c r="C241" s="264">
        <v>0</v>
      </c>
      <c r="D241" s="264">
        <v>8646.4</v>
      </c>
      <c r="E241" s="264">
        <v>3525</v>
      </c>
      <c r="F241" s="264">
        <v>5121.3999999999996</v>
      </c>
      <c r="G241" s="264"/>
      <c r="H241" s="263"/>
      <c r="I241" s="263"/>
    </row>
    <row r="242" spans="1:9" x14ac:dyDescent="0.25">
      <c r="A242" s="265" t="s">
        <v>633</v>
      </c>
      <c r="B242" s="260" t="s">
        <v>634</v>
      </c>
      <c r="C242" s="266">
        <v>0</v>
      </c>
      <c r="D242" s="266">
        <v>978.4</v>
      </c>
      <c r="E242" s="266">
        <v>0</v>
      </c>
      <c r="F242" s="266">
        <v>978.4</v>
      </c>
      <c r="G242" s="266"/>
      <c r="H242" s="260"/>
      <c r="I242" s="260"/>
    </row>
    <row r="243" spans="1:9" x14ac:dyDescent="0.25">
      <c r="A243" s="265" t="s">
        <v>472</v>
      </c>
      <c r="B243" s="260" t="s">
        <v>473</v>
      </c>
      <c r="C243" s="266">
        <v>0</v>
      </c>
      <c r="D243" s="266">
        <v>222</v>
      </c>
      <c r="E243" s="266">
        <v>0</v>
      </c>
      <c r="F243" s="266">
        <v>222</v>
      </c>
      <c r="G243" s="266"/>
      <c r="H243" s="260"/>
      <c r="I243" s="260"/>
    </row>
    <row r="244" spans="1:9" x14ac:dyDescent="0.25">
      <c r="A244" s="265" t="s">
        <v>474</v>
      </c>
      <c r="B244" s="260" t="s">
        <v>475</v>
      </c>
      <c r="C244" s="266">
        <v>0</v>
      </c>
      <c r="D244" s="266">
        <v>7446</v>
      </c>
      <c r="E244" s="266">
        <v>3525</v>
      </c>
      <c r="F244" s="266">
        <v>3921</v>
      </c>
      <c r="G244" s="266"/>
      <c r="H244" s="260"/>
      <c r="I244" s="260"/>
    </row>
    <row r="245" spans="1:9" x14ac:dyDescent="0.25">
      <c r="A245" s="262" t="s">
        <v>476</v>
      </c>
      <c r="B245" s="263" t="s">
        <v>477</v>
      </c>
      <c r="C245" s="264">
        <v>0</v>
      </c>
      <c r="D245" s="264">
        <v>241512.8</v>
      </c>
      <c r="E245" s="264">
        <v>72698.100000000006</v>
      </c>
      <c r="F245" s="264">
        <v>168814.7</v>
      </c>
      <c r="G245" s="264"/>
      <c r="H245" s="263"/>
      <c r="I245" s="263"/>
    </row>
    <row r="246" spans="1:9" x14ac:dyDescent="0.25">
      <c r="A246" s="265" t="s">
        <v>478</v>
      </c>
      <c r="B246" s="260" t="s">
        <v>479</v>
      </c>
      <c r="C246" s="266">
        <v>0</v>
      </c>
      <c r="D246" s="266">
        <v>353.48</v>
      </c>
      <c r="E246" s="266">
        <v>0</v>
      </c>
      <c r="F246" s="266">
        <v>353.48</v>
      </c>
      <c r="G246" s="266"/>
      <c r="H246" s="260"/>
      <c r="I246" s="260"/>
    </row>
    <row r="247" spans="1:9" x14ac:dyDescent="0.25">
      <c r="A247" s="265" t="s">
        <v>482</v>
      </c>
      <c r="B247" s="260" t="s">
        <v>483</v>
      </c>
      <c r="C247" s="266">
        <v>0</v>
      </c>
      <c r="D247" s="266">
        <v>44313.56</v>
      </c>
      <c r="E247" s="266">
        <v>10377.34</v>
      </c>
      <c r="F247" s="266">
        <v>33936.22</v>
      </c>
      <c r="G247" s="266"/>
      <c r="H247" s="260"/>
      <c r="I247" s="260"/>
    </row>
    <row r="248" spans="1:9" x14ac:dyDescent="0.25">
      <c r="A248" s="265" t="s">
        <v>484</v>
      </c>
      <c r="B248" s="260" t="s">
        <v>485</v>
      </c>
      <c r="C248" s="266">
        <v>0</v>
      </c>
      <c r="D248" s="266">
        <v>75903.990000000005</v>
      </c>
      <c r="E248" s="266">
        <v>29260.36</v>
      </c>
      <c r="F248" s="266">
        <v>46643.63</v>
      </c>
      <c r="G248" s="266"/>
      <c r="H248" s="260"/>
      <c r="I248" s="260"/>
    </row>
    <row r="249" spans="1:9" x14ac:dyDescent="0.25">
      <c r="A249" s="265" t="s">
        <v>488</v>
      </c>
      <c r="B249" s="260" t="s">
        <v>489</v>
      </c>
      <c r="C249" s="266">
        <v>0</v>
      </c>
      <c r="D249" s="266">
        <v>56510.31</v>
      </c>
      <c r="E249" s="266">
        <v>5060.3999999999996</v>
      </c>
      <c r="F249" s="266">
        <v>51449.91</v>
      </c>
      <c r="G249" s="266"/>
      <c r="H249" s="260"/>
      <c r="I249" s="260"/>
    </row>
    <row r="250" spans="1:9" x14ac:dyDescent="0.25">
      <c r="A250" s="265" t="s">
        <v>490</v>
      </c>
      <c r="B250" s="260" t="s">
        <v>491</v>
      </c>
      <c r="C250" s="266">
        <v>0</v>
      </c>
      <c r="D250" s="266">
        <v>3146.23</v>
      </c>
      <c r="E250" s="266">
        <v>0</v>
      </c>
      <c r="F250" s="266">
        <v>3146.23</v>
      </c>
      <c r="G250" s="266"/>
      <c r="H250" s="260"/>
      <c r="I250" s="260"/>
    </row>
    <row r="251" spans="1:9" x14ac:dyDescent="0.25">
      <c r="A251" s="265" t="s">
        <v>492</v>
      </c>
      <c r="B251" s="260" t="s">
        <v>493</v>
      </c>
      <c r="C251" s="266">
        <v>0</v>
      </c>
      <c r="D251" s="266">
        <v>61107</v>
      </c>
      <c r="E251" s="266">
        <v>28000</v>
      </c>
      <c r="F251" s="266">
        <v>33107</v>
      </c>
      <c r="G251" s="266"/>
      <c r="H251" s="260"/>
      <c r="I251" s="260"/>
    </row>
    <row r="252" spans="1:9" x14ac:dyDescent="0.25">
      <c r="A252" s="265" t="s">
        <v>494</v>
      </c>
      <c r="B252" s="260" t="s">
        <v>495</v>
      </c>
      <c r="C252" s="266">
        <v>0</v>
      </c>
      <c r="D252" s="266">
        <v>178.23</v>
      </c>
      <c r="E252" s="266">
        <v>0</v>
      </c>
      <c r="F252" s="266">
        <v>178.23</v>
      </c>
      <c r="G252" s="266"/>
      <c r="H252" s="260"/>
      <c r="I252" s="260"/>
    </row>
    <row r="253" spans="1:9" x14ac:dyDescent="0.25">
      <c r="A253" s="262" t="s">
        <v>498</v>
      </c>
      <c r="B253" s="263" t="s">
        <v>499</v>
      </c>
      <c r="C253" s="264">
        <v>0</v>
      </c>
      <c r="D253" s="264">
        <v>1023681.28</v>
      </c>
      <c r="E253" s="264">
        <v>469086.12</v>
      </c>
      <c r="F253" s="264">
        <v>554595.16</v>
      </c>
      <c r="G253" s="264"/>
      <c r="H253" s="263"/>
      <c r="I253" s="263"/>
    </row>
    <row r="254" spans="1:9" x14ac:dyDescent="0.25">
      <c r="A254" s="262" t="s">
        <v>500</v>
      </c>
      <c r="B254" s="263" t="s">
        <v>501</v>
      </c>
      <c r="C254" s="264">
        <v>0</v>
      </c>
      <c r="D254" s="264">
        <v>547202.84</v>
      </c>
      <c r="E254" s="264">
        <v>242250.02</v>
      </c>
      <c r="F254" s="264">
        <v>304952.82</v>
      </c>
      <c r="G254" s="264"/>
      <c r="H254" s="263"/>
      <c r="I254" s="263"/>
    </row>
    <row r="255" spans="1:9" x14ac:dyDescent="0.25">
      <c r="A255" s="265" t="s">
        <v>502</v>
      </c>
      <c r="B255" s="260" t="s">
        <v>503</v>
      </c>
      <c r="C255" s="266">
        <v>0</v>
      </c>
      <c r="D255" s="266">
        <v>127800</v>
      </c>
      <c r="E255" s="266">
        <v>0</v>
      </c>
      <c r="F255" s="266">
        <v>127800</v>
      </c>
      <c r="G255" s="266"/>
      <c r="H255" s="260"/>
      <c r="I255" s="260"/>
    </row>
    <row r="256" spans="1:9" x14ac:dyDescent="0.25">
      <c r="A256" s="265" t="s">
        <v>504</v>
      </c>
      <c r="B256" s="260" t="s">
        <v>505</v>
      </c>
      <c r="C256" s="266">
        <v>0</v>
      </c>
      <c r="D256" s="266">
        <v>132160</v>
      </c>
      <c r="E256" s="266">
        <v>0</v>
      </c>
      <c r="F256" s="266">
        <v>132160</v>
      </c>
      <c r="G256" s="266"/>
      <c r="H256" s="260"/>
      <c r="I256" s="260"/>
    </row>
    <row r="257" spans="1:9" x14ac:dyDescent="0.25">
      <c r="A257" s="265" t="s">
        <v>506</v>
      </c>
      <c r="B257" s="260" t="s">
        <v>507</v>
      </c>
      <c r="C257" s="266">
        <v>0</v>
      </c>
      <c r="D257" s="266">
        <v>141920.01999999999</v>
      </c>
      <c r="E257" s="266">
        <v>161670.01999999999</v>
      </c>
      <c r="F257" s="266">
        <v>-19750</v>
      </c>
      <c r="G257" s="266"/>
      <c r="H257" s="260"/>
      <c r="I257" s="260"/>
    </row>
    <row r="258" spans="1:9" x14ac:dyDescent="0.25">
      <c r="A258" s="265" t="s">
        <v>508</v>
      </c>
      <c r="B258" s="260" t="s">
        <v>509</v>
      </c>
      <c r="C258" s="266">
        <v>0</v>
      </c>
      <c r="D258" s="266">
        <v>630</v>
      </c>
      <c r="E258" s="266">
        <v>0</v>
      </c>
      <c r="F258" s="266">
        <v>630</v>
      </c>
      <c r="G258" s="266"/>
      <c r="H258" s="260"/>
      <c r="I258" s="260"/>
    </row>
    <row r="259" spans="1:9" x14ac:dyDescent="0.25">
      <c r="A259" s="265" t="s">
        <v>510</v>
      </c>
      <c r="B259" s="260" t="s">
        <v>511</v>
      </c>
      <c r="C259" s="266">
        <v>0</v>
      </c>
      <c r="D259" s="266">
        <v>4000</v>
      </c>
      <c r="E259" s="266">
        <v>0</v>
      </c>
      <c r="F259" s="266">
        <v>4000</v>
      </c>
      <c r="G259" s="266"/>
      <c r="H259" s="260"/>
      <c r="I259" s="260"/>
    </row>
    <row r="260" spans="1:9" x14ac:dyDescent="0.25">
      <c r="A260" s="265" t="s">
        <v>512</v>
      </c>
      <c r="B260" s="260" t="s">
        <v>513</v>
      </c>
      <c r="C260" s="266">
        <v>0</v>
      </c>
      <c r="D260" s="266">
        <v>2080</v>
      </c>
      <c r="E260" s="266">
        <v>1080</v>
      </c>
      <c r="F260" s="266">
        <v>1000</v>
      </c>
      <c r="G260" s="266"/>
      <c r="H260" s="260"/>
      <c r="I260" s="260"/>
    </row>
    <row r="261" spans="1:9" x14ac:dyDescent="0.25">
      <c r="A261" s="265" t="s">
        <v>514</v>
      </c>
      <c r="B261" s="260" t="s">
        <v>515</v>
      </c>
      <c r="C261" s="266">
        <v>0</v>
      </c>
      <c r="D261" s="266">
        <v>124200</v>
      </c>
      <c r="E261" s="266">
        <v>79500</v>
      </c>
      <c r="F261" s="266">
        <v>44700</v>
      </c>
      <c r="G261" s="266"/>
      <c r="H261" s="260"/>
      <c r="I261" s="260"/>
    </row>
    <row r="262" spans="1:9" x14ac:dyDescent="0.25">
      <c r="A262" s="265" t="s">
        <v>516</v>
      </c>
      <c r="B262" s="260" t="s">
        <v>517</v>
      </c>
      <c r="C262" s="266">
        <v>0</v>
      </c>
      <c r="D262" s="266">
        <v>14412.82</v>
      </c>
      <c r="E262" s="266">
        <v>0</v>
      </c>
      <c r="F262" s="266">
        <v>14412.82</v>
      </c>
      <c r="G262" s="266"/>
      <c r="H262" s="260"/>
      <c r="I262" s="260"/>
    </row>
    <row r="263" spans="1:9" x14ac:dyDescent="0.25">
      <c r="A263" s="262" t="s">
        <v>518</v>
      </c>
      <c r="B263" s="263" t="s">
        <v>519</v>
      </c>
      <c r="C263" s="264">
        <v>0</v>
      </c>
      <c r="D263" s="264">
        <v>174577.52</v>
      </c>
      <c r="E263" s="264">
        <v>0</v>
      </c>
      <c r="F263" s="264">
        <v>174577.52</v>
      </c>
      <c r="G263" s="264"/>
      <c r="H263" s="263"/>
      <c r="I263" s="263"/>
    </row>
    <row r="264" spans="1:9" x14ac:dyDescent="0.25">
      <c r="A264" s="265" t="s">
        <v>520</v>
      </c>
      <c r="B264" s="260" t="s">
        <v>483</v>
      </c>
      <c r="C264" s="266">
        <v>0</v>
      </c>
      <c r="D264" s="266">
        <v>173177.52</v>
      </c>
      <c r="E264" s="266">
        <v>0</v>
      </c>
      <c r="F264" s="266">
        <v>173177.52</v>
      </c>
      <c r="G264" s="266"/>
      <c r="H264" s="260"/>
      <c r="I264" s="260"/>
    </row>
    <row r="265" spans="1:9" x14ac:dyDescent="0.25">
      <c r="A265" s="265" t="s">
        <v>635</v>
      </c>
      <c r="B265" s="260" t="s">
        <v>636</v>
      </c>
      <c r="C265" s="266">
        <v>0</v>
      </c>
      <c r="D265" s="266">
        <v>1400</v>
      </c>
      <c r="E265" s="266">
        <v>0</v>
      </c>
      <c r="F265" s="266">
        <v>1400</v>
      </c>
      <c r="G265" s="266"/>
      <c r="H265" s="260"/>
      <c r="I265" s="260"/>
    </row>
    <row r="266" spans="1:9" x14ac:dyDescent="0.25">
      <c r="A266" s="262" t="s">
        <v>523</v>
      </c>
      <c r="B266" s="263" t="s">
        <v>524</v>
      </c>
      <c r="C266" s="264">
        <v>0</v>
      </c>
      <c r="D266" s="264">
        <v>253598.82</v>
      </c>
      <c r="E266" s="264">
        <v>205881.1</v>
      </c>
      <c r="F266" s="264">
        <v>47717.72</v>
      </c>
      <c r="G266" s="264"/>
      <c r="H266" s="263"/>
      <c r="I266" s="263"/>
    </row>
    <row r="267" spans="1:9" x14ac:dyDescent="0.25">
      <c r="A267" s="265" t="s">
        <v>525</v>
      </c>
      <c r="B267" s="260" t="s">
        <v>526</v>
      </c>
      <c r="C267" s="266">
        <v>0</v>
      </c>
      <c r="D267" s="266">
        <v>1242.8</v>
      </c>
      <c r="E267" s="266">
        <v>0</v>
      </c>
      <c r="F267" s="266">
        <v>1242.8</v>
      </c>
      <c r="G267" s="266"/>
      <c r="H267" s="260"/>
      <c r="I267" s="260"/>
    </row>
    <row r="268" spans="1:9" x14ac:dyDescent="0.25">
      <c r="A268" s="265" t="s">
        <v>527</v>
      </c>
      <c r="B268" s="260" t="s">
        <v>528</v>
      </c>
      <c r="C268" s="266">
        <v>0</v>
      </c>
      <c r="D268" s="266">
        <v>221813.21</v>
      </c>
      <c r="E268" s="266">
        <v>205881.1</v>
      </c>
      <c r="F268" s="266">
        <v>15932.11</v>
      </c>
      <c r="G268" s="266"/>
      <c r="H268" s="260"/>
      <c r="I268" s="260"/>
    </row>
    <row r="269" spans="1:9" x14ac:dyDescent="0.25">
      <c r="A269" s="265" t="s">
        <v>529</v>
      </c>
      <c r="B269" s="260" t="s">
        <v>530</v>
      </c>
      <c r="C269" s="266">
        <v>0</v>
      </c>
      <c r="D269" s="266">
        <v>70.45</v>
      </c>
      <c r="E269" s="266">
        <v>0</v>
      </c>
      <c r="F269" s="266">
        <v>70.45</v>
      </c>
      <c r="G269" s="266"/>
      <c r="H269" s="260"/>
      <c r="I269" s="260"/>
    </row>
    <row r="270" spans="1:9" x14ac:dyDescent="0.25">
      <c r="A270" s="265" t="s">
        <v>531</v>
      </c>
      <c r="B270" s="260" t="s">
        <v>532</v>
      </c>
      <c r="C270" s="266">
        <v>0</v>
      </c>
      <c r="D270" s="266">
        <v>4709.83</v>
      </c>
      <c r="E270" s="266">
        <v>0</v>
      </c>
      <c r="F270" s="266">
        <v>4709.83</v>
      </c>
      <c r="G270" s="266"/>
      <c r="H270" s="260"/>
      <c r="I270" s="260"/>
    </row>
    <row r="271" spans="1:9" x14ac:dyDescent="0.25">
      <c r="A271" s="265" t="s">
        <v>533</v>
      </c>
      <c r="B271" s="260" t="s">
        <v>534</v>
      </c>
      <c r="C271" s="266">
        <v>0</v>
      </c>
      <c r="D271" s="266">
        <v>8348.16</v>
      </c>
      <c r="E271" s="266">
        <v>0</v>
      </c>
      <c r="F271" s="266">
        <v>8348.16</v>
      </c>
      <c r="G271" s="266"/>
      <c r="H271" s="260"/>
      <c r="I271" s="260"/>
    </row>
    <row r="272" spans="1:9" x14ac:dyDescent="0.25">
      <c r="A272" s="265" t="s">
        <v>535</v>
      </c>
      <c r="B272" s="260" t="s">
        <v>536</v>
      </c>
      <c r="C272" s="266">
        <v>0</v>
      </c>
      <c r="D272" s="266">
        <v>17414.37</v>
      </c>
      <c r="E272" s="266">
        <v>0</v>
      </c>
      <c r="F272" s="266">
        <v>17414.37</v>
      </c>
      <c r="G272" s="266"/>
      <c r="H272" s="260"/>
      <c r="I272" s="260"/>
    </row>
    <row r="273" spans="1:9" x14ac:dyDescent="0.25">
      <c r="A273" s="262" t="s">
        <v>537</v>
      </c>
      <c r="B273" s="263" t="s">
        <v>538</v>
      </c>
      <c r="C273" s="264">
        <v>0</v>
      </c>
      <c r="D273" s="264">
        <v>48302.1</v>
      </c>
      <c r="E273" s="264">
        <v>20955</v>
      </c>
      <c r="F273" s="264">
        <v>27347.1</v>
      </c>
      <c r="G273" s="264"/>
      <c r="H273" s="263"/>
      <c r="I273" s="263"/>
    </row>
    <row r="274" spans="1:9" x14ac:dyDescent="0.25">
      <c r="A274" s="265" t="s">
        <v>539</v>
      </c>
      <c r="B274" s="260" t="s">
        <v>540</v>
      </c>
      <c r="C274" s="266">
        <v>0</v>
      </c>
      <c r="D274" s="266">
        <v>20955</v>
      </c>
      <c r="E274" s="266">
        <v>20955</v>
      </c>
      <c r="F274" s="266">
        <v>0</v>
      </c>
      <c r="G274" s="266"/>
      <c r="H274" s="260"/>
      <c r="I274" s="260"/>
    </row>
    <row r="275" spans="1:9" x14ac:dyDescent="0.25">
      <c r="A275" s="265" t="s">
        <v>541</v>
      </c>
      <c r="B275" s="260" t="s">
        <v>475</v>
      </c>
      <c r="C275" s="266">
        <v>0</v>
      </c>
      <c r="D275" s="266">
        <v>27347.1</v>
      </c>
      <c r="E275" s="266">
        <v>0</v>
      </c>
      <c r="F275" s="266">
        <v>27347.1</v>
      </c>
      <c r="G275" s="266"/>
      <c r="H275" s="260"/>
      <c r="I275" s="260"/>
    </row>
    <row r="276" spans="1:9" x14ac:dyDescent="0.25">
      <c r="A276" s="262" t="s">
        <v>545</v>
      </c>
      <c r="B276" s="263" t="s">
        <v>546</v>
      </c>
      <c r="C276" s="264">
        <v>0</v>
      </c>
      <c r="D276" s="264">
        <v>23796</v>
      </c>
      <c r="E276" s="264">
        <v>0</v>
      </c>
      <c r="F276" s="264">
        <v>23796</v>
      </c>
      <c r="G276" s="264"/>
      <c r="H276" s="263"/>
      <c r="I276" s="263"/>
    </row>
    <row r="277" spans="1:9" x14ac:dyDescent="0.25">
      <c r="A277" s="262" t="s">
        <v>547</v>
      </c>
      <c r="B277" s="263" t="s">
        <v>548</v>
      </c>
      <c r="C277" s="264">
        <v>0</v>
      </c>
      <c r="D277" s="264">
        <v>23796</v>
      </c>
      <c r="E277" s="264">
        <v>0</v>
      </c>
      <c r="F277" s="264">
        <v>23796</v>
      </c>
      <c r="G277" s="264"/>
      <c r="H277" s="263"/>
      <c r="I277" s="263"/>
    </row>
    <row r="278" spans="1:9" x14ac:dyDescent="0.25">
      <c r="A278" s="265" t="s">
        <v>549</v>
      </c>
      <c r="B278" s="260" t="s">
        <v>550</v>
      </c>
      <c r="C278" s="266">
        <v>0</v>
      </c>
      <c r="D278" s="266">
        <v>20000</v>
      </c>
      <c r="E278" s="266">
        <v>0</v>
      </c>
      <c r="F278" s="266">
        <v>20000</v>
      </c>
      <c r="G278" s="266"/>
      <c r="H278" s="260"/>
      <c r="I278" s="260"/>
    </row>
    <row r="279" spans="1:9" x14ac:dyDescent="0.25">
      <c r="A279" s="265" t="s">
        <v>551</v>
      </c>
      <c r="B279" s="260" t="s">
        <v>552</v>
      </c>
      <c r="C279" s="266">
        <v>0</v>
      </c>
      <c r="D279" s="266">
        <v>3796</v>
      </c>
      <c r="E279" s="266">
        <v>0</v>
      </c>
      <c r="F279" s="266">
        <v>3796</v>
      </c>
      <c r="G279" s="266"/>
      <c r="H279" s="260"/>
      <c r="I279" s="260"/>
    </row>
    <row r="280" spans="1:9" x14ac:dyDescent="0.25">
      <c r="A280" s="262" t="s">
        <v>553</v>
      </c>
      <c r="B280" s="263" t="s">
        <v>554</v>
      </c>
      <c r="C280" s="264">
        <v>0</v>
      </c>
      <c r="D280" s="264">
        <v>1800</v>
      </c>
      <c r="E280" s="264">
        <v>0</v>
      </c>
      <c r="F280" s="264">
        <v>1800</v>
      </c>
      <c r="G280" s="264"/>
      <c r="H280" s="263"/>
      <c r="I280" s="263"/>
    </row>
    <row r="281" spans="1:9" x14ac:dyDescent="0.25">
      <c r="A281" s="262" t="s">
        <v>559</v>
      </c>
      <c r="B281" s="263" t="s">
        <v>560</v>
      </c>
      <c r="C281" s="264">
        <v>0</v>
      </c>
      <c r="D281" s="264">
        <v>1800</v>
      </c>
      <c r="E281" s="264">
        <v>0</v>
      </c>
      <c r="F281" s="264">
        <v>1800</v>
      </c>
      <c r="G281" s="264"/>
      <c r="H281" s="263"/>
      <c r="I281" s="263"/>
    </row>
    <row r="282" spans="1:9" x14ac:dyDescent="0.25">
      <c r="A282" s="265" t="s">
        <v>561</v>
      </c>
      <c r="B282" s="260" t="s">
        <v>562</v>
      </c>
      <c r="C282" s="266">
        <v>0</v>
      </c>
      <c r="D282" s="266">
        <v>1800</v>
      </c>
      <c r="E282" s="266">
        <v>0</v>
      </c>
      <c r="F282" s="266">
        <v>1800</v>
      </c>
      <c r="G282" s="266"/>
      <c r="H282" s="260"/>
      <c r="I282" s="260"/>
    </row>
    <row r="283" spans="1:9" x14ac:dyDescent="0.25">
      <c r="A283" s="262" t="s">
        <v>563</v>
      </c>
      <c r="B283" s="263" t="s">
        <v>564</v>
      </c>
      <c r="C283" s="264">
        <v>0</v>
      </c>
      <c r="D283" s="264">
        <v>461036.13</v>
      </c>
      <c r="E283" s="264">
        <v>0</v>
      </c>
      <c r="F283" s="264">
        <v>461036.13</v>
      </c>
      <c r="G283" s="264"/>
      <c r="H283" s="263"/>
      <c r="I283" s="263"/>
    </row>
    <row r="284" spans="1:9" x14ac:dyDescent="0.25">
      <c r="A284" s="262" t="s">
        <v>565</v>
      </c>
      <c r="B284" s="263" t="s">
        <v>566</v>
      </c>
      <c r="C284" s="264">
        <v>0</v>
      </c>
      <c r="D284" s="264">
        <v>353311.44</v>
      </c>
      <c r="E284" s="264">
        <v>0</v>
      </c>
      <c r="F284" s="264">
        <v>353311.44</v>
      </c>
      <c r="G284" s="264"/>
      <c r="H284" s="263"/>
      <c r="I284" s="263"/>
    </row>
    <row r="285" spans="1:9" x14ac:dyDescent="0.25">
      <c r="A285" s="265" t="s">
        <v>567</v>
      </c>
      <c r="B285" s="260" t="s">
        <v>568</v>
      </c>
      <c r="C285" s="266">
        <v>0</v>
      </c>
      <c r="D285" s="266">
        <v>21504.25</v>
      </c>
      <c r="E285" s="266">
        <v>0</v>
      </c>
      <c r="F285" s="266">
        <v>21504.25</v>
      </c>
      <c r="G285" s="266"/>
      <c r="H285" s="260"/>
      <c r="I285" s="260"/>
    </row>
    <row r="286" spans="1:9" x14ac:dyDescent="0.25">
      <c r="A286" s="265" t="s">
        <v>569</v>
      </c>
      <c r="B286" s="260" t="s">
        <v>570</v>
      </c>
      <c r="C286" s="266">
        <v>0</v>
      </c>
      <c r="D286" s="266">
        <v>10563.47</v>
      </c>
      <c r="E286" s="266">
        <v>0</v>
      </c>
      <c r="F286" s="266">
        <v>10563.47</v>
      </c>
      <c r="G286" s="266"/>
      <c r="H286" s="260"/>
      <c r="I286" s="260"/>
    </row>
    <row r="287" spans="1:9" x14ac:dyDescent="0.25">
      <c r="A287" s="265" t="s">
        <v>571</v>
      </c>
      <c r="B287" s="260" t="s">
        <v>572</v>
      </c>
      <c r="C287" s="266">
        <v>0</v>
      </c>
      <c r="D287" s="266">
        <v>7.14</v>
      </c>
      <c r="E287" s="266">
        <v>0</v>
      </c>
      <c r="F287" s="266">
        <v>7.14</v>
      </c>
      <c r="G287" s="266"/>
      <c r="H287" s="260"/>
      <c r="I287" s="260"/>
    </row>
    <row r="288" spans="1:9" x14ac:dyDescent="0.25">
      <c r="A288" s="265" t="s">
        <v>573</v>
      </c>
      <c r="B288" s="260" t="s">
        <v>574</v>
      </c>
      <c r="C288" s="266">
        <v>0</v>
      </c>
      <c r="D288" s="266">
        <v>8121.95</v>
      </c>
      <c r="E288" s="266">
        <v>0</v>
      </c>
      <c r="F288" s="266">
        <v>8121.95</v>
      </c>
      <c r="G288" s="266"/>
      <c r="H288" s="260"/>
      <c r="I288" s="260"/>
    </row>
    <row r="289" spans="1:9" x14ac:dyDescent="0.25">
      <c r="A289" s="265" t="s">
        <v>575</v>
      </c>
      <c r="B289" s="260" t="s">
        <v>576</v>
      </c>
      <c r="C289" s="266">
        <v>0</v>
      </c>
      <c r="D289" s="266">
        <v>41762.36</v>
      </c>
      <c r="E289" s="266">
        <v>0</v>
      </c>
      <c r="F289" s="266">
        <v>41762.36</v>
      </c>
      <c r="G289" s="266"/>
      <c r="H289" s="260"/>
      <c r="I289" s="260"/>
    </row>
    <row r="290" spans="1:9" x14ac:dyDescent="0.25">
      <c r="A290" s="265" t="s">
        <v>577</v>
      </c>
      <c r="B290" s="260" t="s">
        <v>578</v>
      </c>
      <c r="C290" s="266">
        <v>0</v>
      </c>
      <c r="D290" s="266">
        <v>63566.26</v>
      </c>
      <c r="E290" s="266">
        <v>0</v>
      </c>
      <c r="F290" s="266">
        <v>63566.26</v>
      </c>
      <c r="G290" s="266"/>
      <c r="H290" s="260"/>
      <c r="I290" s="260"/>
    </row>
    <row r="291" spans="1:9" x14ac:dyDescent="0.25">
      <c r="A291" s="265" t="s">
        <v>579</v>
      </c>
      <c r="B291" s="260" t="s">
        <v>580</v>
      </c>
      <c r="C291" s="266">
        <v>0</v>
      </c>
      <c r="D291" s="266">
        <v>78342.53</v>
      </c>
      <c r="E291" s="266">
        <v>0</v>
      </c>
      <c r="F291" s="266">
        <v>78342.53</v>
      </c>
      <c r="G291" s="266"/>
      <c r="H291" s="260"/>
      <c r="I291" s="260"/>
    </row>
    <row r="292" spans="1:9" x14ac:dyDescent="0.25">
      <c r="A292" s="265" t="s">
        <v>581</v>
      </c>
      <c r="B292" s="260" t="s">
        <v>582</v>
      </c>
      <c r="C292" s="266">
        <v>0</v>
      </c>
      <c r="D292" s="266">
        <v>129443.48</v>
      </c>
      <c r="E292" s="266">
        <v>0</v>
      </c>
      <c r="F292" s="266">
        <v>129443.48</v>
      </c>
      <c r="G292" s="266"/>
      <c r="H292" s="260"/>
      <c r="I292" s="260"/>
    </row>
    <row r="293" spans="1:9" x14ac:dyDescent="0.25">
      <c r="A293" s="262" t="s">
        <v>583</v>
      </c>
      <c r="B293" s="263" t="s">
        <v>584</v>
      </c>
      <c r="C293" s="264">
        <v>0</v>
      </c>
      <c r="D293" s="264">
        <v>4689.53</v>
      </c>
      <c r="E293" s="264">
        <v>0</v>
      </c>
      <c r="F293" s="264">
        <v>4689.53</v>
      </c>
      <c r="G293" s="264"/>
      <c r="H293" s="263"/>
      <c r="I293" s="263"/>
    </row>
    <row r="294" spans="1:9" x14ac:dyDescent="0.25">
      <c r="A294" s="265" t="s">
        <v>585</v>
      </c>
      <c r="B294" s="260" t="s">
        <v>586</v>
      </c>
      <c r="C294" s="266">
        <v>0</v>
      </c>
      <c r="D294" s="266">
        <v>4689.53</v>
      </c>
      <c r="E294" s="266">
        <v>0</v>
      </c>
      <c r="F294" s="266">
        <v>4689.53</v>
      </c>
      <c r="G294" s="266"/>
      <c r="H294" s="260"/>
      <c r="I294" s="260"/>
    </row>
    <row r="295" spans="1:9" x14ac:dyDescent="0.25">
      <c r="A295" s="262" t="s">
        <v>587</v>
      </c>
      <c r="B295" s="263" t="s">
        <v>588</v>
      </c>
      <c r="C295" s="264">
        <v>0</v>
      </c>
      <c r="D295" s="264">
        <v>97222.59</v>
      </c>
      <c r="E295" s="264">
        <v>0</v>
      </c>
      <c r="F295" s="264">
        <v>97222.59</v>
      </c>
      <c r="G295" s="264"/>
      <c r="H295" s="263"/>
      <c r="I295" s="263"/>
    </row>
    <row r="296" spans="1:9" x14ac:dyDescent="0.25">
      <c r="A296" s="265" t="s">
        <v>589</v>
      </c>
      <c r="B296" s="260" t="s">
        <v>184</v>
      </c>
      <c r="C296" s="266">
        <v>0</v>
      </c>
      <c r="D296" s="266">
        <v>7858.94</v>
      </c>
      <c r="E296" s="266">
        <v>0</v>
      </c>
      <c r="F296" s="266">
        <v>7858.94</v>
      </c>
      <c r="G296" s="266"/>
      <c r="H296" s="260"/>
      <c r="I296" s="260"/>
    </row>
    <row r="297" spans="1:9" x14ac:dyDescent="0.25">
      <c r="A297" s="265" t="s">
        <v>590</v>
      </c>
      <c r="B297" s="260" t="s">
        <v>186</v>
      </c>
      <c r="C297" s="266">
        <v>0</v>
      </c>
      <c r="D297" s="266">
        <v>1969.77</v>
      </c>
      <c r="E297" s="266">
        <v>0</v>
      </c>
      <c r="F297" s="266">
        <v>1969.77</v>
      </c>
      <c r="G297" s="266"/>
      <c r="H297" s="260"/>
      <c r="I297" s="260"/>
    </row>
    <row r="298" spans="1:9" x14ac:dyDescent="0.25">
      <c r="A298" s="265" t="s">
        <v>591</v>
      </c>
      <c r="B298" s="260" t="s">
        <v>188</v>
      </c>
      <c r="C298" s="266">
        <v>0</v>
      </c>
      <c r="D298" s="266">
        <v>5094.55</v>
      </c>
      <c r="E298" s="266">
        <v>0</v>
      </c>
      <c r="F298" s="266">
        <v>5094.55</v>
      </c>
      <c r="G298" s="266"/>
      <c r="H298" s="260"/>
      <c r="I298" s="260"/>
    </row>
    <row r="299" spans="1:9" x14ac:dyDescent="0.25">
      <c r="A299" s="265" t="s">
        <v>592</v>
      </c>
      <c r="B299" s="260" t="s">
        <v>190</v>
      </c>
      <c r="C299" s="266">
        <v>0</v>
      </c>
      <c r="D299" s="266">
        <v>366.49</v>
      </c>
      <c r="E299" s="266">
        <v>0</v>
      </c>
      <c r="F299" s="266">
        <v>366.49</v>
      </c>
      <c r="G299" s="266"/>
      <c r="H299" s="260"/>
      <c r="I299" s="260"/>
    </row>
    <row r="300" spans="1:9" x14ac:dyDescent="0.25">
      <c r="A300" s="265" t="s">
        <v>593</v>
      </c>
      <c r="B300" s="260" t="s">
        <v>192</v>
      </c>
      <c r="C300" s="266">
        <v>0</v>
      </c>
      <c r="D300" s="266">
        <v>3258.52</v>
      </c>
      <c r="E300" s="266">
        <v>0</v>
      </c>
      <c r="F300" s="266">
        <v>3258.52</v>
      </c>
      <c r="G300" s="266"/>
      <c r="H300" s="260"/>
      <c r="I300" s="260"/>
    </row>
    <row r="301" spans="1:9" x14ac:dyDescent="0.25">
      <c r="A301" s="265" t="s">
        <v>594</v>
      </c>
      <c r="B301" s="260" t="s">
        <v>194</v>
      </c>
      <c r="C301" s="266">
        <v>0</v>
      </c>
      <c r="D301" s="266">
        <v>31454.77</v>
      </c>
      <c r="E301" s="266">
        <v>0</v>
      </c>
      <c r="F301" s="266">
        <v>31454.77</v>
      </c>
      <c r="G301" s="266"/>
      <c r="H301" s="260"/>
      <c r="I301" s="260"/>
    </row>
    <row r="302" spans="1:9" x14ac:dyDescent="0.25">
      <c r="A302" s="265" t="s">
        <v>595</v>
      </c>
      <c r="B302" s="260" t="s">
        <v>196</v>
      </c>
      <c r="C302" s="266">
        <v>0</v>
      </c>
      <c r="D302" s="266">
        <v>39.54</v>
      </c>
      <c r="E302" s="266">
        <v>0</v>
      </c>
      <c r="F302" s="266">
        <v>39.54</v>
      </c>
      <c r="G302" s="266"/>
      <c r="H302" s="260"/>
      <c r="I302" s="260"/>
    </row>
    <row r="303" spans="1:9" x14ac:dyDescent="0.25">
      <c r="A303" s="265" t="s">
        <v>596</v>
      </c>
      <c r="B303" s="260" t="s">
        <v>198</v>
      </c>
      <c r="C303" s="266">
        <v>0</v>
      </c>
      <c r="D303" s="266">
        <v>47180.01</v>
      </c>
      <c r="E303" s="266">
        <v>0</v>
      </c>
      <c r="F303" s="266">
        <v>47180.01</v>
      </c>
      <c r="G303" s="266"/>
      <c r="H303" s="260"/>
      <c r="I303" s="260"/>
    </row>
    <row r="304" spans="1:9" x14ac:dyDescent="0.25">
      <c r="A304" s="262" t="s">
        <v>597</v>
      </c>
      <c r="B304" s="263" t="s">
        <v>598</v>
      </c>
      <c r="C304" s="264">
        <v>0</v>
      </c>
      <c r="D304" s="264">
        <v>5812.57</v>
      </c>
      <c r="E304" s="264">
        <v>0</v>
      </c>
      <c r="F304" s="264">
        <v>5812.57</v>
      </c>
      <c r="G304" s="264"/>
      <c r="H304" s="263"/>
      <c r="I304" s="263"/>
    </row>
    <row r="305" spans="1:9" x14ac:dyDescent="0.25">
      <c r="A305" s="265" t="s">
        <v>599</v>
      </c>
      <c r="B305" s="260" t="s">
        <v>234</v>
      </c>
      <c r="C305" s="266">
        <v>0</v>
      </c>
      <c r="D305" s="266">
        <v>5812.57</v>
      </c>
      <c r="E305" s="266">
        <v>0</v>
      </c>
      <c r="F305" s="266">
        <v>5812.57</v>
      </c>
      <c r="G305" s="266"/>
      <c r="H305" s="260"/>
      <c r="I305" s="260"/>
    </row>
    <row r="306" spans="1:9" x14ac:dyDescent="0.25">
      <c r="A306" s="262" t="s">
        <v>600</v>
      </c>
      <c r="B306" s="263" t="s">
        <v>601</v>
      </c>
      <c r="C306" s="264">
        <v>0</v>
      </c>
      <c r="D306" s="264">
        <v>13101.25</v>
      </c>
      <c r="E306" s="264">
        <v>247311.65</v>
      </c>
      <c r="F306" s="264">
        <v>-234210.4</v>
      </c>
      <c r="G306" s="264"/>
      <c r="H306" s="263"/>
      <c r="I306" s="263"/>
    </row>
    <row r="307" spans="1:9" x14ac:dyDescent="0.25">
      <c r="A307" s="262" t="s">
        <v>602</v>
      </c>
      <c r="B307" s="263" t="s">
        <v>601</v>
      </c>
      <c r="C307" s="264">
        <v>0</v>
      </c>
      <c r="D307" s="264">
        <v>13101.25</v>
      </c>
      <c r="E307" s="264">
        <v>247311.65</v>
      </c>
      <c r="F307" s="264">
        <v>-234210.4</v>
      </c>
      <c r="G307" s="264"/>
      <c r="H307" s="263"/>
      <c r="I307" s="263"/>
    </row>
    <row r="308" spans="1:9" x14ac:dyDescent="0.25">
      <c r="A308" s="262" t="s">
        <v>603</v>
      </c>
      <c r="B308" s="263" t="s">
        <v>604</v>
      </c>
      <c r="C308" s="264">
        <v>0</v>
      </c>
      <c r="D308" s="264">
        <v>13101.25</v>
      </c>
      <c r="E308" s="264">
        <v>247311.65</v>
      </c>
      <c r="F308" s="264">
        <v>-234210.4</v>
      </c>
      <c r="G308" s="264"/>
      <c r="H308" s="263"/>
      <c r="I308" s="263"/>
    </row>
    <row r="309" spans="1:9" x14ac:dyDescent="0.25">
      <c r="A309" s="262" t="s">
        <v>605</v>
      </c>
      <c r="B309" s="263" t="s">
        <v>606</v>
      </c>
      <c r="C309" s="264">
        <v>0</v>
      </c>
      <c r="D309" s="264">
        <v>13101.25</v>
      </c>
      <c r="E309" s="264">
        <v>0.01</v>
      </c>
      <c r="F309" s="264">
        <v>13101.24</v>
      </c>
      <c r="G309" s="264"/>
      <c r="H309" s="263"/>
      <c r="I309" s="263"/>
    </row>
    <row r="310" spans="1:9" x14ac:dyDescent="0.25">
      <c r="A310" s="265" t="s">
        <v>607</v>
      </c>
      <c r="B310" s="260" t="s">
        <v>608</v>
      </c>
      <c r="C310" s="266">
        <v>0</v>
      </c>
      <c r="D310" s="266">
        <v>5681.9</v>
      </c>
      <c r="E310" s="266">
        <v>0</v>
      </c>
      <c r="F310" s="266">
        <v>5681.9</v>
      </c>
      <c r="G310" s="266"/>
      <c r="H310" s="260"/>
      <c r="I310" s="260"/>
    </row>
    <row r="311" spans="1:9" x14ac:dyDescent="0.25">
      <c r="A311" s="265" t="s">
        <v>609</v>
      </c>
      <c r="B311" s="260" t="s">
        <v>610</v>
      </c>
      <c r="C311" s="266">
        <v>0</v>
      </c>
      <c r="D311" s="266">
        <v>0.01</v>
      </c>
      <c r="E311" s="266">
        <v>0.01</v>
      </c>
      <c r="F311" s="266">
        <v>0</v>
      </c>
      <c r="G311" s="266"/>
      <c r="H311" s="260"/>
      <c r="I311" s="260"/>
    </row>
    <row r="312" spans="1:9" x14ac:dyDescent="0.25">
      <c r="A312" s="265" t="s">
        <v>611</v>
      </c>
      <c r="B312" s="260" t="s">
        <v>612</v>
      </c>
      <c r="C312" s="266">
        <v>0</v>
      </c>
      <c r="D312" s="266">
        <v>7419.34</v>
      </c>
      <c r="E312" s="266">
        <v>0</v>
      </c>
      <c r="F312" s="266">
        <v>7419.34</v>
      </c>
      <c r="G312" s="266"/>
      <c r="H312" s="260"/>
      <c r="I312" s="260"/>
    </row>
    <row r="313" spans="1:9" x14ac:dyDescent="0.25">
      <c r="A313" s="262" t="s">
        <v>613</v>
      </c>
      <c r="B313" s="263" t="s">
        <v>614</v>
      </c>
      <c r="C313" s="264">
        <v>0</v>
      </c>
      <c r="D313" s="264">
        <v>0</v>
      </c>
      <c r="E313" s="264">
        <v>247311.64</v>
      </c>
      <c r="F313" s="264">
        <v>-247311.64</v>
      </c>
      <c r="G313" s="264"/>
      <c r="H313" s="263"/>
      <c r="I313" s="263"/>
    </row>
    <row r="314" spans="1:9" x14ac:dyDescent="0.25">
      <c r="A314" s="265" t="s">
        <v>615</v>
      </c>
      <c r="B314" s="260" t="s">
        <v>616</v>
      </c>
      <c r="C314" s="266">
        <v>0</v>
      </c>
      <c r="D314" s="266">
        <v>0</v>
      </c>
      <c r="E314" s="266">
        <v>0.2</v>
      </c>
      <c r="F314" s="266">
        <v>-0.2</v>
      </c>
      <c r="G314" s="266"/>
      <c r="H314" s="260"/>
      <c r="I314" s="260"/>
    </row>
    <row r="315" spans="1:9" x14ac:dyDescent="0.25">
      <c r="A315" s="265" t="s">
        <v>617</v>
      </c>
      <c r="B315" s="260" t="s">
        <v>618</v>
      </c>
      <c r="C315" s="266">
        <v>0</v>
      </c>
      <c r="D315" s="266">
        <v>0</v>
      </c>
      <c r="E315" s="266">
        <v>247311.44</v>
      </c>
      <c r="F315" s="266">
        <v>-247311.44</v>
      </c>
      <c r="G315" s="266"/>
      <c r="H315" s="260"/>
      <c r="I315" s="260"/>
    </row>
    <row r="316" spans="1:9" x14ac:dyDescent="0.25">
      <c r="A316" s="262" t="s">
        <v>619</v>
      </c>
      <c r="B316" s="263" t="s">
        <v>620</v>
      </c>
      <c r="C316" s="264">
        <v>0</v>
      </c>
      <c r="D316" s="264">
        <v>80.010000000000005</v>
      </c>
      <c r="E316" s="264">
        <v>0</v>
      </c>
      <c r="F316" s="264">
        <v>80.010000000000005</v>
      </c>
      <c r="G316" s="264"/>
      <c r="H316" s="263"/>
      <c r="I316" s="263"/>
    </row>
    <row r="317" spans="1:9" x14ac:dyDescent="0.25">
      <c r="A317" s="262" t="s">
        <v>621</v>
      </c>
      <c r="B317" s="263" t="s">
        <v>620</v>
      </c>
      <c r="C317" s="264">
        <v>0</v>
      </c>
      <c r="D317" s="264">
        <v>80.010000000000005</v>
      </c>
      <c r="E317" s="264">
        <v>0</v>
      </c>
      <c r="F317" s="264">
        <v>80.010000000000005</v>
      </c>
      <c r="G317" s="264"/>
      <c r="H317" s="263"/>
      <c r="I317" s="263"/>
    </row>
    <row r="318" spans="1:9" x14ac:dyDescent="0.25">
      <c r="A318" s="262" t="s">
        <v>622</v>
      </c>
      <c r="B318" s="263" t="s">
        <v>623</v>
      </c>
      <c r="C318" s="264">
        <v>0</v>
      </c>
      <c r="D318" s="264">
        <v>80.010000000000005</v>
      </c>
      <c r="E318" s="264">
        <v>0</v>
      </c>
      <c r="F318" s="264">
        <v>80.010000000000005</v>
      </c>
      <c r="G318" s="264"/>
      <c r="H318" s="263"/>
      <c r="I318" s="263"/>
    </row>
    <row r="319" spans="1:9" x14ac:dyDescent="0.25">
      <c r="A319" s="262" t="s">
        <v>624</v>
      </c>
      <c r="B319" s="263" t="s">
        <v>625</v>
      </c>
      <c r="C319" s="264">
        <v>0</v>
      </c>
      <c r="D319" s="264">
        <v>80.010000000000005</v>
      </c>
      <c r="E319" s="264">
        <v>0</v>
      </c>
      <c r="F319" s="264">
        <v>80.010000000000005</v>
      </c>
      <c r="G319" s="264"/>
      <c r="H319" s="263"/>
      <c r="I319" s="263"/>
    </row>
    <row r="320" spans="1:9" x14ac:dyDescent="0.25">
      <c r="A320" s="265" t="s">
        <v>626</v>
      </c>
      <c r="B320" s="260" t="s">
        <v>625</v>
      </c>
      <c r="C320" s="266">
        <v>0</v>
      </c>
      <c r="D320" s="266">
        <v>80.010000000000005</v>
      </c>
      <c r="E320" s="266">
        <v>0</v>
      </c>
      <c r="F320" s="266">
        <v>80.010000000000005</v>
      </c>
      <c r="G320" s="266"/>
      <c r="H320" s="260"/>
      <c r="I320" s="260"/>
    </row>
    <row r="321" spans="1:9" x14ac:dyDescent="0.25">
      <c r="A321" s="260"/>
      <c r="B321" s="260"/>
      <c r="C321" s="266"/>
      <c r="D321" s="266"/>
      <c r="E321" s="266"/>
      <c r="F321" s="266"/>
      <c r="G321" s="266"/>
      <c r="H321" s="260"/>
      <c r="I321" s="260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C7D59-CE78-4510-9C12-04E25E3494DA}">
  <dimension ref="A1:I326"/>
  <sheetViews>
    <sheetView topLeftCell="A80" workbookViewId="0">
      <selection activeCell="H115" sqref="H115:I116"/>
    </sheetView>
  </sheetViews>
  <sheetFormatPr defaultRowHeight="15" x14ac:dyDescent="0.25"/>
  <cols>
    <col min="1" max="1" width="19.7109375" bestFit="1" customWidth="1"/>
    <col min="2" max="2" width="54.85546875" bestFit="1" customWidth="1"/>
    <col min="3" max="3" width="16.42578125" bestFit="1" customWidth="1"/>
    <col min="4" max="5" width="11.85546875" bestFit="1" customWidth="1"/>
    <col min="6" max="6" width="13.140625" bestFit="1" customWidth="1"/>
    <col min="8" max="9" width="11" bestFit="1" customWidth="1"/>
  </cols>
  <sheetData>
    <row r="1" spans="1:9" x14ac:dyDescent="0.25">
      <c r="A1" s="259" t="s">
        <v>64</v>
      </c>
      <c r="B1" s="260" t="s">
        <v>65</v>
      </c>
    </row>
    <row r="2" spans="1:9" x14ac:dyDescent="0.25">
      <c r="A2" s="259" t="s">
        <v>66</v>
      </c>
      <c r="B2" s="260" t="s">
        <v>67</v>
      </c>
    </row>
    <row r="4" spans="1:9" x14ac:dyDescent="0.25">
      <c r="A4" s="525" t="s">
        <v>68</v>
      </c>
      <c r="B4" s="525"/>
      <c r="C4" s="525"/>
      <c r="D4" s="525"/>
      <c r="E4" s="525"/>
      <c r="F4" s="525"/>
    </row>
    <row r="5" spans="1:9" x14ac:dyDescent="0.25">
      <c r="A5" s="526" t="s">
        <v>939</v>
      </c>
      <c r="B5" s="526"/>
      <c r="C5" s="526"/>
      <c r="D5" s="526"/>
      <c r="E5" s="526"/>
      <c r="F5" s="526"/>
    </row>
    <row r="6" spans="1:9" x14ac:dyDescent="0.25">
      <c r="A6" s="526" t="s">
        <v>69</v>
      </c>
      <c r="B6" s="526"/>
      <c r="C6" s="526"/>
      <c r="D6" s="526"/>
      <c r="E6" s="526"/>
      <c r="F6" s="526"/>
    </row>
    <row r="9" spans="1:9" x14ac:dyDescent="0.25">
      <c r="A9" s="261" t="s">
        <v>70</v>
      </c>
      <c r="B9" s="261" t="s">
        <v>71</v>
      </c>
      <c r="C9" s="261" t="s">
        <v>72</v>
      </c>
      <c r="D9" s="261" t="s">
        <v>73</v>
      </c>
      <c r="E9" s="261" t="s">
        <v>74</v>
      </c>
      <c r="F9" s="261" t="s">
        <v>75</v>
      </c>
      <c r="G9" s="261"/>
      <c r="H9" s="261"/>
    </row>
    <row r="10" spans="1:9" x14ac:dyDescent="0.25">
      <c r="A10" s="262" t="s">
        <v>76</v>
      </c>
      <c r="B10" s="263" t="s">
        <v>77</v>
      </c>
      <c r="C10" s="264">
        <v>47187759.560000002</v>
      </c>
      <c r="D10" s="264">
        <v>12900420.32</v>
      </c>
      <c r="E10" s="264">
        <v>14670746.35</v>
      </c>
      <c r="F10" s="264">
        <v>45417433.530000001</v>
      </c>
      <c r="G10" s="264"/>
      <c r="H10" s="263"/>
      <c r="I10" s="263"/>
    </row>
    <row r="11" spans="1:9" x14ac:dyDescent="0.25">
      <c r="A11" s="262" t="s">
        <v>78</v>
      </c>
      <c r="B11" s="263" t="s">
        <v>79</v>
      </c>
      <c r="C11" s="264">
        <v>25655180.989999998</v>
      </c>
      <c r="D11" s="264">
        <v>12765773.449999999</v>
      </c>
      <c r="E11" s="264">
        <v>14142563.42</v>
      </c>
      <c r="F11" s="264">
        <v>24278391.02</v>
      </c>
      <c r="G11" s="264"/>
      <c r="H11" s="267">
        <f>C11-F11</f>
        <v>1376789.9699999988</v>
      </c>
      <c r="I11" s="264">
        <f>+H11-H12</f>
        <v>-143945.94000000134</v>
      </c>
    </row>
    <row r="12" spans="1:9" x14ac:dyDescent="0.25">
      <c r="A12" s="262" t="s">
        <v>80</v>
      </c>
      <c r="B12" s="263" t="s">
        <v>81</v>
      </c>
      <c r="C12" s="264">
        <v>25457332.18</v>
      </c>
      <c r="D12" s="264">
        <v>12102297.890000001</v>
      </c>
      <c r="E12" s="264">
        <v>13623033.800000001</v>
      </c>
      <c r="F12" s="264">
        <v>23936596.27</v>
      </c>
      <c r="G12" s="264"/>
      <c r="H12" s="267">
        <f t="shared" ref="H12:H13" si="0">C12-F12</f>
        <v>1520735.9100000001</v>
      </c>
      <c r="I12" s="263"/>
    </row>
    <row r="13" spans="1:9" x14ac:dyDescent="0.25">
      <c r="A13" s="262" t="s">
        <v>82</v>
      </c>
      <c r="B13" s="263" t="s">
        <v>81</v>
      </c>
      <c r="C13" s="264">
        <v>25457332.18</v>
      </c>
      <c r="D13" s="264">
        <v>12102297.890000001</v>
      </c>
      <c r="E13" s="264">
        <v>13623033.800000001</v>
      </c>
      <c r="F13" s="264">
        <v>23936596.27</v>
      </c>
      <c r="G13" s="264"/>
      <c r="H13" s="267">
        <f t="shared" si="0"/>
        <v>1520735.9100000001</v>
      </c>
      <c r="I13" s="263"/>
    </row>
    <row r="14" spans="1:9" x14ac:dyDescent="0.25">
      <c r="A14" s="262" t="s">
        <v>83</v>
      </c>
      <c r="B14" s="263" t="s">
        <v>84</v>
      </c>
      <c r="C14" s="264">
        <v>20000</v>
      </c>
      <c r="D14" s="264">
        <v>9120.41</v>
      </c>
      <c r="E14" s="264">
        <v>9119.3799999999992</v>
      </c>
      <c r="F14" s="264">
        <v>20001.03</v>
      </c>
      <c r="G14" s="264"/>
      <c r="H14" s="263"/>
      <c r="I14" s="263"/>
    </row>
    <row r="15" spans="1:9" x14ac:dyDescent="0.25">
      <c r="A15" s="265" t="s">
        <v>87</v>
      </c>
      <c r="B15" s="260" t="s">
        <v>88</v>
      </c>
      <c r="C15" s="266">
        <v>0</v>
      </c>
      <c r="D15" s="266">
        <v>3000</v>
      </c>
      <c r="E15" s="266">
        <v>3000</v>
      </c>
      <c r="F15" s="266">
        <v>0</v>
      </c>
      <c r="G15" s="266"/>
      <c r="H15" s="260"/>
      <c r="I15" s="260"/>
    </row>
    <row r="16" spans="1:9" x14ac:dyDescent="0.25">
      <c r="A16" s="265" t="s">
        <v>89</v>
      </c>
      <c r="B16" s="260" t="s">
        <v>90</v>
      </c>
      <c r="C16" s="266">
        <v>2000</v>
      </c>
      <c r="D16" s="266">
        <v>0</v>
      </c>
      <c r="E16" s="266">
        <v>0</v>
      </c>
      <c r="F16" s="266">
        <v>2000</v>
      </c>
      <c r="G16" s="266"/>
      <c r="H16" s="260"/>
      <c r="I16" s="260"/>
    </row>
    <row r="17" spans="1:9" x14ac:dyDescent="0.25">
      <c r="A17" s="265" t="s">
        <v>91</v>
      </c>
      <c r="B17" s="260" t="s">
        <v>92</v>
      </c>
      <c r="C17" s="266">
        <v>1000</v>
      </c>
      <c r="D17" s="266">
        <v>2000</v>
      </c>
      <c r="E17" s="266">
        <v>2000</v>
      </c>
      <c r="F17" s="266">
        <v>1000</v>
      </c>
      <c r="G17" s="266"/>
      <c r="H17" s="260"/>
      <c r="I17" s="260"/>
    </row>
    <row r="18" spans="1:9" x14ac:dyDescent="0.25">
      <c r="A18" s="265" t="s">
        <v>93</v>
      </c>
      <c r="B18" s="260" t="s">
        <v>94</v>
      </c>
      <c r="C18" s="266">
        <v>2000</v>
      </c>
      <c r="D18" s="266">
        <v>659.4</v>
      </c>
      <c r="E18" s="266">
        <v>659.4</v>
      </c>
      <c r="F18" s="266">
        <v>2000</v>
      </c>
      <c r="G18" s="266"/>
      <c r="H18" s="260"/>
      <c r="I18" s="260"/>
    </row>
    <row r="19" spans="1:9" x14ac:dyDescent="0.25">
      <c r="A19" s="265" t="s">
        <v>95</v>
      </c>
      <c r="B19" s="260" t="s">
        <v>96</v>
      </c>
      <c r="C19" s="266">
        <v>2000</v>
      </c>
      <c r="D19" s="266">
        <v>0</v>
      </c>
      <c r="E19" s="266">
        <v>0</v>
      </c>
      <c r="F19" s="266">
        <v>2000</v>
      </c>
      <c r="G19" s="266"/>
      <c r="H19" s="260"/>
      <c r="I19" s="260"/>
    </row>
    <row r="20" spans="1:9" x14ac:dyDescent="0.25">
      <c r="A20" s="265" t="s">
        <v>97</v>
      </c>
      <c r="B20" s="260" t="s">
        <v>98</v>
      </c>
      <c r="C20" s="266">
        <v>2000</v>
      </c>
      <c r="D20" s="266">
        <v>0</v>
      </c>
      <c r="E20" s="266">
        <v>0</v>
      </c>
      <c r="F20" s="266">
        <v>2000</v>
      </c>
      <c r="G20" s="266"/>
      <c r="H20" s="260"/>
      <c r="I20" s="260"/>
    </row>
    <row r="21" spans="1:9" x14ac:dyDescent="0.25">
      <c r="A21" s="265" t="s">
        <v>99</v>
      </c>
      <c r="B21" s="260" t="s">
        <v>100</v>
      </c>
      <c r="C21" s="266">
        <v>500</v>
      </c>
      <c r="D21" s="266">
        <v>0</v>
      </c>
      <c r="E21" s="266">
        <v>0</v>
      </c>
      <c r="F21" s="266">
        <v>500</v>
      </c>
      <c r="G21" s="266"/>
      <c r="H21" s="260"/>
      <c r="I21" s="260"/>
    </row>
    <row r="22" spans="1:9" x14ac:dyDescent="0.25">
      <c r="A22" s="265" t="s">
        <v>101</v>
      </c>
      <c r="B22" s="260" t="s">
        <v>102</v>
      </c>
      <c r="C22" s="266">
        <v>2000</v>
      </c>
      <c r="D22" s="266">
        <v>1961.01</v>
      </c>
      <c r="E22" s="266">
        <v>1961.01</v>
      </c>
      <c r="F22" s="266">
        <v>2000</v>
      </c>
      <c r="G22" s="266"/>
      <c r="H22" s="260"/>
      <c r="I22" s="260"/>
    </row>
    <row r="23" spans="1:9" x14ac:dyDescent="0.25">
      <c r="A23" s="265" t="s">
        <v>103</v>
      </c>
      <c r="B23" s="260" t="s">
        <v>104</v>
      </c>
      <c r="C23" s="266">
        <v>2000</v>
      </c>
      <c r="D23" s="266">
        <v>0</v>
      </c>
      <c r="E23" s="266">
        <v>0</v>
      </c>
      <c r="F23" s="266">
        <v>2000</v>
      </c>
      <c r="G23" s="266"/>
      <c r="H23" s="260"/>
      <c r="I23" s="260"/>
    </row>
    <row r="24" spans="1:9" x14ac:dyDescent="0.25">
      <c r="A24" s="265" t="s">
        <v>105</v>
      </c>
      <c r="B24" s="260" t="s">
        <v>106</v>
      </c>
      <c r="C24" s="266">
        <v>3500</v>
      </c>
      <c r="D24" s="266">
        <v>1500</v>
      </c>
      <c r="E24" s="266">
        <v>1498.97</v>
      </c>
      <c r="F24" s="266">
        <v>3501.03</v>
      </c>
      <c r="G24" s="266"/>
      <c r="H24" s="260"/>
      <c r="I24" s="260"/>
    </row>
    <row r="25" spans="1:9" x14ac:dyDescent="0.25">
      <c r="A25" s="265" t="s">
        <v>107</v>
      </c>
      <c r="B25" s="260" t="s">
        <v>108</v>
      </c>
      <c r="C25" s="266">
        <v>1000</v>
      </c>
      <c r="D25" s="266">
        <v>0</v>
      </c>
      <c r="E25" s="266">
        <v>0</v>
      </c>
      <c r="F25" s="266">
        <v>1000</v>
      </c>
      <c r="G25" s="266"/>
      <c r="H25" s="260"/>
      <c r="I25" s="260"/>
    </row>
    <row r="26" spans="1:9" x14ac:dyDescent="0.25">
      <c r="A26" s="265" t="s">
        <v>627</v>
      </c>
      <c r="B26" s="260" t="s">
        <v>628</v>
      </c>
      <c r="C26" s="266">
        <v>1000</v>
      </c>
      <c r="D26" s="266">
        <v>0</v>
      </c>
      <c r="E26" s="266">
        <v>0</v>
      </c>
      <c r="F26" s="266">
        <v>1000</v>
      </c>
      <c r="G26" s="266"/>
      <c r="H26" s="260"/>
      <c r="I26" s="260"/>
    </row>
    <row r="27" spans="1:9" x14ac:dyDescent="0.25">
      <c r="A27" s="265" t="s">
        <v>639</v>
      </c>
      <c r="B27" s="260" t="s">
        <v>640</v>
      </c>
      <c r="C27" s="266">
        <v>1000</v>
      </c>
      <c r="D27" s="266">
        <v>0</v>
      </c>
      <c r="E27" s="266">
        <v>0</v>
      </c>
      <c r="F27" s="266">
        <v>1000</v>
      </c>
      <c r="G27" s="266"/>
      <c r="H27" s="260"/>
      <c r="I27" s="260"/>
    </row>
    <row r="28" spans="1:9" x14ac:dyDescent="0.25">
      <c r="A28" s="262" t="s">
        <v>109</v>
      </c>
      <c r="B28" s="263" t="s">
        <v>110</v>
      </c>
      <c r="C28" s="264">
        <v>197525.53</v>
      </c>
      <c r="D28" s="264">
        <v>8791251.7899999991</v>
      </c>
      <c r="E28" s="264">
        <v>8988777.3200000003</v>
      </c>
      <c r="F28" s="264">
        <v>-1.19325704872608E-9</v>
      </c>
      <c r="G28" s="264"/>
      <c r="H28" s="263"/>
      <c r="I28" s="263"/>
    </row>
    <row r="29" spans="1:9" x14ac:dyDescent="0.25">
      <c r="A29" s="265" t="s">
        <v>111</v>
      </c>
      <c r="B29" s="260" t="s">
        <v>112</v>
      </c>
      <c r="C29" s="266">
        <v>0</v>
      </c>
      <c r="D29" s="266">
        <v>8750062.2599999998</v>
      </c>
      <c r="E29" s="266">
        <v>8750062.2599999998</v>
      </c>
      <c r="F29" s="266">
        <v>0</v>
      </c>
      <c r="G29" s="266"/>
      <c r="H29" s="260"/>
      <c r="I29" s="260"/>
    </row>
    <row r="30" spans="1:9" x14ac:dyDescent="0.25">
      <c r="A30" s="265" t="s">
        <v>937</v>
      </c>
      <c r="B30" s="260" t="s">
        <v>938</v>
      </c>
      <c r="C30" s="266">
        <v>197525.53</v>
      </c>
      <c r="D30" s="266">
        <v>0</v>
      </c>
      <c r="E30" s="266">
        <v>197525.53</v>
      </c>
      <c r="F30" s="266">
        <v>0</v>
      </c>
      <c r="G30" s="266"/>
      <c r="H30" s="260"/>
      <c r="I30" s="260"/>
    </row>
    <row r="31" spans="1:9" x14ac:dyDescent="0.25">
      <c r="A31" s="265" t="s">
        <v>113</v>
      </c>
      <c r="B31" s="260" t="s">
        <v>114</v>
      </c>
      <c r="C31" s="266">
        <v>0</v>
      </c>
      <c r="D31" s="266">
        <v>41189.53</v>
      </c>
      <c r="E31" s="266">
        <v>41189.53</v>
      </c>
      <c r="F31" s="266">
        <v>0</v>
      </c>
      <c r="G31" s="266"/>
      <c r="H31" s="260"/>
      <c r="I31" s="260"/>
    </row>
    <row r="32" spans="1:9" x14ac:dyDescent="0.25">
      <c r="A32" s="262" t="s">
        <v>115</v>
      </c>
      <c r="B32" s="263" t="s">
        <v>116</v>
      </c>
      <c r="C32" s="264">
        <v>25239806.649999999</v>
      </c>
      <c r="D32" s="264">
        <v>3301925.69</v>
      </c>
      <c r="E32" s="264">
        <v>4625137.0999999996</v>
      </c>
      <c r="F32" s="264">
        <v>23916595.239999998</v>
      </c>
      <c r="G32" s="264"/>
      <c r="H32" s="263"/>
      <c r="I32" s="263"/>
    </row>
    <row r="33" spans="1:9" x14ac:dyDescent="0.25">
      <c r="A33" s="265" t="s">
        <v>117</v>
      </c>
      <c r="B33" s="260" t="s">
        <v>118</v>
      </c>
      <c r="C33" s="266">
        <v>18076086.120000001</v>
      </c>
      <c r="D33" s="266">
        <v>2995007.5</v>
      </c>
      <c r="E33" s="266">
        <v>4625137.0999999996</v>
      </c>
      <c r="F33" s="266">
        <v>16445956.52</v>
      </c>
      <c r="G33" s="266"/>
      <c r="H33" s="260"/>
      <c r="I33" s="260"/>
    </row>
    <row r="34" spans="1:9" x14ac:dyDescent="0.25">
      <c r="A34" s="265" t="s">
        <v>119</v>
      </c>
      <c r="B34" s="260" t="s">
        <v>120</v>
      </c>
      <c r="C34" s="266">
        <v>3739999.16</v>
      </c>
      <c r="D34" s="266">
        <v>233922.13</v>
      </c>
      <c r="E34" s="266">
        <v>0</v>
      </c>
      <c r="F34" s="266">
        <v>3973921.29</v>
      </c>
      <c r="G34" s="266"/>
      <c r="H34" s="260"/>
      <c r="I34" s="260"/>
    </row>
    <row r="35" spans="1:9" x14ac:dyDescent="0.25">
      <c r="A35" s="265" t="s">
        <v>121</v>
      </c>
      <c r="B35" s="260" t="s">
        <v>122</v>
      </c>
      <c r="C35" s="266">
        <v>3423721.37</v>
      </c>
      <c r="D35" s="266">
        <v>72996.06</v>
      </c>
      <c r="E35" s="266">
        <v>0</v>
      </c>
      <c r="F35" s="266">
        <v>3496717.43</v>
      </c>
      <c r="G35" s="266"/>
      <c r="H35" s="260"/>
      <c r="I35" s="260"/>
    </row>
    <row r="36" spans="1:9" x14ac:dyDescent="0.25">
      <c r="A36" s="262" t="s">
        <v>123</v>
      </c>
      <c r="B36" s="263" t="s">
        <v>124</v>
      </c>
      <c r="C36" s="264">
        <v>-13922.16</v>
      </c>
      <c r="D36" s="264">
        <v>725.16</v>
      </c>
      <c r="E36" s="264">
        <v>5869.25</v>
      </c>
      <c r="F36" s="264">
        <v>-19066.25</v>
      </c>
      <c r="G36" s="264"/>
      <c r="H36" s="263"/>
      <c r="I36" s="263"/>
    </row>
    <row r="37" spans="1:9" x14ac:dyDescent="0.25">
      <c r="A37" s="262" t="s">
        <v>125</v>
      </c>
      <c r="B37" s="263" t="s">
        <v>124</v>
      </c>
      <c r="C37" s="264">
        <v>-13922.16</v>
      </c>
      <c r="D37" s="264">
        <v>725.16</v>
      </c>
      <c r="E37" s="264">
        <v>5869.25</v>
      </c>
      <c r="F37" s="264">
        <v>-19066.25</v>
      </c>
      <c r="G37" s="264"/>
      <c r="H37" s="263"/>
      <c r="I37" s="263"/>
    </row>
    <row r="38" spans="1:9" x14ac:dyDescent="0.25">
      <c r="A38" s="262" t="s">
        <v>126</v>
      </c>
      <c r="B38" s="263" t="s">
        <v>124</v>
      </c>
      <c r="C38" s="264">
        <v>-13922.16</v>
      </c>
      <c r="D38" s="264">
        <v>725.16</v>
      </c>
      <c r="E38" s="264">
        <v>5869.25</v>
      </c>
      <c r="F38" s="264">
        <v>-19066.25</v>
      </c>
      <c r="G38" s="264"/>
      <c r="H38" s="263"/>
      <c r="I38" s="263"/>
    </row>
    <row r="39" spans="1:9" x14ac:dyDescent="0.25">
      <c r="A39" s="265" t="s">
        <v>127</v>
      </c>
      <c r="B39" s="260" t="s">
        <v>128</v>
      </c>
      <c r="C39" s="266">
        <v>-13922.16</v>
      </c>
      <c r="D39" s="266">
        <v>725.16</v>
      </c>
      <c r="E39" s="266">
        <v>5869.25</v>
      </c>
      <c r="F39" s="266">
        <v>-19066.25</v>
      </c>
      <c r="G39" s="266"/>
      <c r="H39" s="260"/>
      <c r="I39" s="260"/>
    </row>
    <row r="40" spans="1:9" x14ac:dyDescent="0.25">
      <c r="A40" s="262" t="s">
        <v>129</v>
      </c>
      <c r="B40" s="263" t="s">
        <v>130</v>
      </c>
      <c r="C40" s="264">
        <v>196495.08</v>
      </c>
      <c r="D40" s="264">
        <v>662750.4</v>
      </c>
      <c r="E40" s="264">
        <v>510514.14</v>
      </c>
      <c r="F40" s="264">
        <v>348731.34</v>
      </c>
      <c r="G40" s="264"/>
      <c r="H40" s="263"/>
      <c r="I40" s="263"/>
    </row>
    <row r="41" spans="1:9" x14ac:dyDescent="0.25">
      <c r="A41" s="262" t="s">
        <v>131</v>
      </c>
      <c r="B41" s="263" t="s">
        <v>130</v>
      </c>
      <c r="C41" s="264">
        <v>196495.08</v>
      </c>
      <c r="D41" s="264">
        <v>662750.4</v>
      </c>
      <c r="E41" s="264">
        <v>510514.14</v>
      </c>
      <c r="F41" s="264">
        <v>348731.34</v>
      </c>
      <c r="G41" s="264"/>
      <c r="H41" s="263"/>
      <c r="I41" s="263"/>
    </row>
    <row r="42" spans="1:9" x14ac:dyDescent="0.25">
      <c r="A42" s="262" t="s">
        <v>132</v>
      </c>
      <c r="B42" s="263" t="s">
        <v>130</v>
      </c>
      <c r="C42" s="264">
        <v>196495.08</v>
      </c>
      <c r="D42" s="264">
        <v>662750.4</v>
      </c>
      <c r="E42" s="264">
        <v>510514.14</v>
      </c>
      <c r="F42" s="264">
        <v>348731.34</v>
      </c>
      <c r="G42" s="264"/>
      <c r="H42" s="263"/>
      <c r="I42" s="263"/>
    </row>
    <row r="43" spans="1:9" x14ac:dyDescent="0.25">
      <c r="A43" s="265" t="s">
        <v>133</v>
      </c>
      <c r="B43" s="260" t="s">
        <v>134</v>
      </c>
      <c r="C43" s="266">
        <v>118924.91</v>
      </c>
      <c r="D43" s="266">
        <v>421235.58</v>
      </c>
      <c r="E43" s="266">
        <v>258265.68</v>
      </c>
      <c r="F43" s="266">
        <v>281894.81</v>
      </c>
      <c r="G43" s="266"/>
      <c r="H43" s="260"/>
      <c r="I43" s="260"/>
    </row>
    <row r="44" spans="1:9" x14ac:dyDescent="0.25">
      <c r="A44" s="265" t="s">
        <v>135</v>
      </c>
      <c r="B44" s="260" t="s">
        <v>136</v>
      </c>
      <c r="C44" s="266">
        <v>0</v>
      </c>
      <c r="D44" s="266">
        <v>15</v>
      </c>
      <c r="E44" s="266">
        <v>15</v>
      </c>
      <c r="F44" s="266">
        <v>0</v>
      </c>
      <c r="G44" s="266"/>
      <c r="H44" s="260"/>
      <c r="I44" s="260"/>
    </row>
    <row r="45" spans="1:9" x14ac:dyDescent="0.25">
      <c r="A45" s="265" t="s">
        <v>137</v>
      </c>
      <c r="B45" s="260" t="s">
        <v>138</v>
      </c>
      <c r="C45" s="266">
        <v>39348.92</v>
      </c>
      <c r="D45" s="266">
        <v>3731</v>
      </c>
      <c r="E45" s="266">
        <v>12047.97</v>
      </c>
      <c r="F45" s="266">
        <v>31031.95</v>
      </c>
      <c r="G45" s="266"/>
      <c r="H45" s="260"/>
      <c r="I45" s="260"/>
    </row>
    <row r="46" spans="1:9" x14ac:dyDescent="0.25">
      <c r="A46" s="265" t="s">
        <v>139</v>
      </c>
      <c r="B46" s="260" t="s">
        <v>140</v>
      </c>
      <c r="C46" s="266">
        <v>38221.25</v>
      </c>
      <c r="D46" s="266">
        <v>234700.05</v>
      </c>
      <c r="E46" s="266">
        <v>240185.49</v>
      </c>
      <c r="F46" s="266">
        <v>32735.81</v>
      </c>
      <c r="G46" s="266"/>
      <c r="H46" s="260"/>
      <c r="I46" s="260"/>
    </row>
    <row r="47" spans="1:9" x14ac:dyDescent="0.25">
      <c r="A47" s="265" t="s">
        <v>141</v>
      </c>
      <c r="B47" s="260" t="s">
        <v>142</v>
      </c>
      <c r="C47" s="266">
        <v>0</v>
      </c>
      <c r="D47" s="266">
        <v>3068.77</v>
      </c>
      <c r="E47" s="266">
        <v>0</v>
      </c>
      <c r="F47" s="266">
        <v>3068.77</v>
      </c>
      <c r="G47" s="266"/>
      <c r="H47" s="260"/>
      <c r="I47" s="260"/>
    </row>
    <row r="48" spans="1:9" x14ac:dyDescent="0.25">
      <c r="A48" s="262" t="s">
        <v>143</v>
      </c>
      <c r="B48" s="263" t="s">
        <v>144</v>
      </c>
      <c r="C48" s="264">
        <v>15275.89</v>
      </c>
      <c r="D48" s="264">
        <v>0</v>
      </c>
      <c r="E48" s="264">
        <v>3146.23</v>
      </c>
      <c r="F48" s="264">
        <v>12129.66</v>
      </c>
      <c r="G48" s="264"/>
      <c r="H48" s="263"/>
      <c r="I48" s="263"/>
    </row>
    <row r="49" spans="1:9" x14ac:dyDescent="0.25">
      <c r="A49" s="262" t="s">
        <v>145</v>
      </c>
      <c r="B49" s="263" t="s">
        <v>144</v>
      </c>
      <c r="C49" s="264">
        <v>15275.89</v>
      </c>
      <c r="D49" s="264">
        <v>0</v>
      </c>
      <c r="E49" s="264">
        <v>3146.23</v>
      </c>
      <c r="F49" s="264">
        <v>12129.66</v>
      </c>
      <c r="G49" s="264"/>
      <c r="H49" s="263"/>
      <c r="I49" s="263"/>
    </row>
    <row r="50" spans="1:9" x14ac:dyDescent="0.25">
      <c r="A50" s="262" t="s">
        <v>146</v>
      </c>
      <c r="B50" s="263" t="s">
        <v>144</v>
      </c>
      <c r="C50" s="264">
        <v>15275.89</v>
      </c>
      <c r="D50" s="264">
        <v>0</v>
      </c>
      <c r="E50" s="264">
        <v>3146.23</v>
      </c>
      <c r="F50" s="264">
        <v>12129.66</v>
      </c>
      <c r="G50" s="264"/>
      <c r="H50" s="263"/>
      <c r="I50" s="263"/>
    </row>
    <row r="51" spans="1:9" x14ac:dyDescent="0.25">
      <c r="A51" s="265" t="s">
        <v>147</v>
      </c>
      <c r="B51" s="260" t="s">
        <v>148</v>
      </c>
      <c r="C51" s="266">
        <v>15275.89</v>
      </c>
      <c r="D51" s="266">
        <v>0</v>
      </c>
      <c r="E51" s="266">
        <v>3146.23</v>
      </c>
      <c r="F51" s="266">
        <v>12129.66</v>
      </c>
      <c r="G51" s="266"/>
      <c r="H51" s="260"/>
      <c r="I51" s="260"/>
    </row>
    <row r="52" spans="1:9" x14ac:dyDescent="0.25">
      <c r="A52" s="262" t="s">
        <v>149</v>
      </c>
      <c r="B52" s="263" t="s">
        <v>150</v>
      </c>
      <c r="C52" s="264">
        <v>21533356.940000001</v>
      </c>
      <c r="D52" s="264">
        <v>133868.32</v>
      </c>
      <c r="E52" s="264">
        <v>528182.93000000005</v>
      </c>
      <c r="F52" s="264">
        <v>21139042.329999998</v>
      </c>
      <c r="G52" s="264"/>
      <c r="H52" s="263"/>
      <c r="I52" s="263"/>
    </row>
    <row r="53" spans="1:9" x14ac:dyDescent="0.25">
      <c r="A53" s="262" t="s">
        <v>151</v>
      </c>
      <c r="B53" s="263" t="s">
        <v>152</v>
      </c>
      <c r="C53" s="264">
        <v>14733.46</v>
      </c>
      <c r="D53" s="264">
        <v>0</v>
      </c>
      <c r="E53" s="264">
        <v>0</v>
      </c>
      <c r="F53" s="264">
        <v>14733.46</v>
      </c>
      <c r="G53" s="264"/>
      <c r="H53" s="263"/>
      <c r="I53" s="263"/>
    </row>
    <row r="54" spans="1:9" x14ac:dyDescent="0.25">
      <c r="A54" s="262" t="s">
        <v>153</v>
      </c>
      <c r="B54" s="263" t="s">
        <v>154</v>
      </c>
      <c r="C54" s="264">
        <v>14733.46</v>
      </c>
      <c r="D54" s="264">
        <v>0</v>
      </c>
      <c r="E54" s="264">
        <v>0</v>
      </c>
      <c r="F54" s="264">
        <v>14733.46</v>
      </c>
      <c r="G54" s="264"/>
      <c r="H54" s="263"/>
      <c r="I54" s="263"/>
    </row>
    <row r="55" spans="1:9" x14ac:dyDescent="0.25">
      <c r="A55" s="262" t="s">
        <v>155</v>
      </c>
      <c r="B55" s="263" t="s">
        <v>156</v>
      </c>
      <c r="C55" s="264">
        <v>14733.46</v>
      </c>
      <c r="D55" s="264">
        <v>0</v>
      </c>
      <c r="E55" s="264">
        <v>0</v>
      </c>
      <c r="F55" s="264">
        <v>14733.46</v>
      </c>
      <c r="G55" s="264"/>
      <c r="H55" s="263"/>
      <c r="I55" s="263"/>
    </row>
    <row r="56" spans="1:9" x14ac:dyDescent="0.25">
      <c r="A56" s="265" t="s">
        <v>157</v>
      </c>
      <c r="B56" s="260" t="s">
        <v>158</v>
      </c>
      <c r="C56" s="266">
        <v>14733.46</v>
      </c>
      <c r="D56" s="266">
        <v>0</v>
      </c>
      <c r="E56" s="266">
        <v>0</v>
      </c>
      <c r="F56" s="266">
        <v>14733.46</v>
      </c>
      <c r="G56" s="266"/>
      <c r="H56" s="260"/>
      <c r="I56" s="260"/>
    </row>
    <row r="57" spans="1:9" x14ac:dyDescent="0.25">
      <c r="A57" s="262" t="s">
        <v>159</v>
      </c>
      <c r="B57" s="263" t="s">
        <v>160</v>
      </c>
      <c r="C57" s="264">
        <v>21338570.780000001</v>
      </c>
      <c r="D57" s="264">
        <v>127393.71</v>
      </c>
      <c r="E57" s="264">
        <v>517572.92</v>
      </c>
      <c r="F57" s="264">
        <v>20948391.57</v>
      </c>
      <c r="G57" s="264"/>
      <c r="H57" s="263"/>
      <c r="I57" s="263"/>
    </row>
    <row r="58" spans="1:9" x14ac:dyDescent="0.25">
      <c r="A58" s="262" t="s">
        <v>161</v>
      </c>
      <c r="B58" s="263" t="s">
        <v>160</v>
      </c>
      <c r="C58" s="264">
        <v>19942547.809999999</v>
      </c>
      <c r="D58" s="264">
        <v>127393.71</v>
      </c>
      <c r="E58" s="264">
        <v>420749.43</v>
      </c>
      <c r="F58" s="264">
        <v>19649192.09</v>
      </c>
      <c r="G58" s="264"/>
      <c r="H58" s="263"/>
      <c r="I58" s="263"/>
    </row>
    <row r="59" spans="1:9" x14ac:dyDescent="0.25">
      <c r="A59" s="262" t="s">
        <v>162</v>
      </c>
      <c r="B59" s="263" t="s">
        <v>160</v>
      </c>
      <c r="C59" s="264">
        <v>25690274.789999999</v>
      </c>
      <c r="D59" s="264">
        <v>127393.71</v>
      </c>
      <c r="E59" s="264">
        <v>66934.16</v>
      </c>
      <c r="F59" s="264">
        <v>25750734.34</v>
      </c>
      <c r="G59" s="264"/>
      <c r="H59" s="263"/>
      <c r="I59" s="263"/>
    </row>
    <row r="60" spans="1:9" x14ac:dyDescent="0.25">
      <c r="A60" s="265" t="s">
        <v>163</v>
      </c>
      <c r="B60" s="260" t="s">
        <v>164</v>
      </c>
      <c r="C60" s="266">
        <v>2393983.4300000002</v>
      </c>
      <c r="D60" s="266">
        <v>51059.55</v>
      </c>
      <c r="E60" s="266">
        <v>0</v>
      </c>
      <c r="F60" s="266">
        <v>2445042.98</v>
      </c>
      <c r="G60" s="266"/>
      <c r="H60" s="260"/>
      <c r="I60" s="260"/>
    </row>
    <row r="61" spans="1:9" x14ac:dyDescent="0.25">
      <c r="A61" s="265" t="s">
        <v>165</v>
      </c>
      <c r="B61" s="260" t="s">
        <v>166</v>
      </c>
      <c r="C61" s="266">
        <v>1221900.22</v>
      </c>
      <c r="D61" s="266">
        <v>0</v>
      </c>
      <c r="E61" s="266">
        <v>0</v>
      </c>
      <c r="F61" s="266">
        <v>1221900.22</v>
      </c>
      <c r="G61" s="266"/>
      <c r="H61" s="260"/>
      <c r="I61" s="260"/>
    </row>
    <row r="62" spans="1:9" x14ac:dyDescent="0.25">
      <c r="A62" s="265" t="s">
        <v>167</v>
      </c>
      <c r="B62" s="260" t="s">
        <v>168</v>
      </c>
      <c r="C62" s="266">
        <v>4704367.0599999996</v>
      </c>
      <c r="D62" s="266">
        <v>0</v>
      </c>
      <c r="E62" s="266">
        <v>0</v>
      </c>
      <c r="F62" s="266">
        <v>4704367.0599999996</v>
      </c>
      <c r="G62" s="266"/>
      <c r="H62" s="260"/>
      <c r="I62" s="260"/>
    </row>
    <row r="63" spans="1:9" x14ac:dyDescent="0.25">
      <c r="A63" s="265" t="s">
        <v>169</v>
      </c>
      <c r="B63" s="260" t="s">
        <v>170</v>
      </c>
      <c r="C63" s="266">
        <v>974603.58</v>
      </c>
      <c r="D63" s="266">
        <v>9400</v>
      </c>
      <c r="E63" s="266">
        <v>0</v>
      </c>
      <c r="F63" s="266">
        <v>984003.58</v>
      </c>
      <c r="G63" s="266"/>
      <c r="H63" s="260"/>
      <c r="I63" s="260"/>
    </row>
    <row r="64" spans="1:9" x14ac:dyDescent="0.25">
      <c r="A64" s="265" t="s">
        <v>171</v>
      </c>
      <c r="B64" s="260" t="s">
        <v>172</v>
      </c>
      <c r="C64" s="266">
        <v>2505725.5299999998</v>
      </c>
      <c r="D64" s="266">
        <v>0</v>
      </c>
      <c r="E64" s="266">
        <v>0</v>
      </c>
      <c r="F64" s="266">
        <v>2505725.5299999998</v>
      </c>
      <c r="G64" s="266"/>
      <c r="H64" s="260"/>
      <c r="I64" s="260"/>
    </row>
    <row r="65" spans="1:9" x14ac:dyDescent="0.25">
      <c r="A65" s="265" t="s">
        <v>173</v>
      </c>
      <c r="B65" s="260" t="s">
        <v>174</v>
      </c>
      <c r="C65" s="266">
        <v>3814246.75</v>
      </c>
      <c r="D65" s="266">
        <v>0</v>
      </c>
      <c r="E65" s="266">
        <v>0</v>
      </c>
      <c r="F65" s="266">
        <v>3814246.75</v>
      </c>
      <c r="G65" s="266"/>
      <c r="H65" s="260"/>
      <c r="I65" s="260"/>
    </row>
    <row r="66" spans="1:9" x14ac:dyDescent="0.25">
      <c r="A66" s="265" t="s">
        <v>175</v>
      </c>
      <c r="B66" s="260" t="s">
        <v>176</v>
      </c>
      <c r="C66" s="266">
        <v>0</v>
      </c>
      <c r="D66" s="266">
        <v>66934.16</v>
      </c>
      <c r="E66" s="266">
        <v>66934.16</v>
      </c>
      <c r="F66" s="266">
        <v>0</v>
      </c>
      <c r="G66" s="266"/>
      <c r="H66" s="260"/>
      <c r="I66" s="260"/>
    </row>
    <row r="67" spans="1:9" x14ac:dyDescent="0.25">
      <c r="A67" s="265" t="s">
        <v>177</v>
      </c>
      <c r="B67" s="260" t="s">
        <v>178</v>
      </c>
      <c r="C67" s="266">
        <v>856.74</v>
      </c>
      <c r="D67" s="266">
        <v>0</v>
      </c>
      <c r="E67" s="266">
        <v>0</v>
      </c>
      <c r="F67" s="266">
        <v>856.74</v>
      </c>
      <c r="G67" s="266"/>
      <c r="H67" s="260"/>
      <c r="I67" s="260"/>
    </row>
    <row r="68" spans="1:9" x14ac:dyDescent="0.25">
      <c r="A68" s="265" t="s">
        <v>179</v>
      </c>
      <c r="B68" s="260" t="s">
        <v>180</v>
      </c>
      <c r="C68" s="266">
        <v>10074591.48</v>
      </c>
      <c r="D68" s="266">
        <v>0</v>
      </c>
      <c r="E68" s="266">
        <v>0</v>
      </c>
      <c r="F68" s="266">
        <v>10074591.48</v>
      </c>
      <c r="G68" s="266"/>
      <c r="H68" s="260"/>
      <c r="I68" s="260"/>
    </row>
    <row r="69" spans="1:9" x14ac:dyDescent="0.25">
      <c r="A69" s="262" t="s">
        <v>181</v>
      </c>
      <c r="B69" s="263" t="s">
        <v>182</v>
      </c>
      <c r="C69" s="264">
        <v>-5747726.9800000004</v>
      </c>
      <c r="D69" s="264">
        <v>0</v>
      </c>
      <c r="E69" s="264">
        <v>353815.27</v>
      </c>
      <c r="F69" s="264">
        <v>-6101542.25</v>
      </c>
      <c r="G69" s="264"/>
      <c r="H69" s="263"/>
      <c r="I69" s="263"/>
    </row>
    <row r="70" spans="1:9" x14ac:dyDescent="0.25">
      <c r="A70" s="265" t="s">
        <v>183</v>
      </c>
      <c r="B70" s="260" t="s">
        <v>184</v>
      </c>
      <c r="C70" s="266">
        <v>-453672.78</v>
      </c>
      <c r="D70" s="266">
        <v>0</v>
      </c>
      <c r="E70" s="266">
        <v>21929.759999999998</v>
      </c>
      <c r="F70" s="266">
        <v>-475602.54</v>
      </c>
      <c r="G70" s="266"/>
      <c r="H70" s="260"/>
      <c r="I70" s="260"/>
    </row>
    <row r="71" spans="1:9" x14ac:dyDescent="0.25">
      <c r="A71" s="265" t="s">
        <v>185</v>
      </c>
      <c r="B71" s="260" t="s">
        <v>186</v>
      </c>
      <c r="C71" s="266">
        <v>-236521.27</v>
      </c>
      <c r="D71" s="266">
        <v>0</v>
      </c>
      <c r="E71" s="266">
        <v>10563.47</v>
      </c>
      <c r="F71" s="266">
        <v>-247084.74</v>
      </c>
      <c r="G71" s="266"/>
      <c r="H71" s="260"/>
      <c r="I71" s="260"/>
    </row>
    <row r="72" spans="1:9" x14ac:dyDescent="0.25">
      <c r="A72" s="265" t="s">
        <v>187</v>
      </c>
      <c r="B72" s="260" t="s">
        <v>188</v>
      </c>
      <c r="C72" s="266">
        <v>-2010058.31</v>
      </c>
      <c r="D72" s="266">
        <v>0</v>
      </c>
      <c r="E72" s="266">
        <v>78342.53</v>
      </c>
      <c r="F72" s="266">
        <v>-2088400.84</v>
      </c>
      <c r="G72" s="266"/>
      <c r="H72" s="260"/>
      <c r="I72" s="260"/>
    </row>
    <row r="73" spans="1:9" x14ac:dyDescent="0.25">
      <c r="A73" s="265" t="s">
        <v>189</v>
      </c>
      <c r="B73" s="260" t="s">
        <v>190</v>
      </c>
      <c r="C73" s="266">
        <v>-112067.9</v>
      </c>
      <c r="D73" s="266">
        <v>0</v>
      </c>
      <c r="E73" s="266">
        <v>8200.27</v>
      </c>
      <c r="F73" s="266">
        <v>-120268.17</v>
      </c>
      <c r="G73" s="266"/>
      <c r="H73" s="260"/>
      <c r="I73" s="260"/>
    </row>
    <row r="74" spans="1:9" x14ac:dyDescent="0.25">
      <c r="A74" s="265" t="s">
        <v>191</v>
      </c>
      <c r="B74" s="260" t="s">
        <v>192</v>
      </c>
      <c r="C74" s="266">
        <v>-1045587.27</v>
      </c>
      <c r="D74" s="266">
        <v>0</v>
      </c>
      <c r="E74" s="266">
        <v>41762.36</v>
      </c>
      <c r="F74" s="266">
        <v>-1087349.6299999999</v>
      </c>
      <c r="G74" s="266"/>
      <c r="H74" s="260"/>
      <c r="I74" s="260"/>
    </row>
    <row r="75" spans="1:9" x14ac:dyDescent="0.25">
      <c r="A75" s="265" t="s">
        <v>193</v>
      </c>
      <c r="B75" s="260" t="s">
        <v>194</v>
      </c>
      <c r="C75" s="266">
        <v>-1398011.46</v>
      </c>
      <c r="D75" s="266">
        <v>0</v>
      </c>
      <c r="E75" s="266">
        <v>63566.26</v>
      </c>
      <c r="F75" s="266">
        <v>-1461577.72</v>
      </c>
      <c r="G75" s="266"/>
      <c r="H75" s="260"/>
      <c r="I75" s="260"/>
    </row>
    <row r="76" spans="1:9" x14ac:dyDescent="0.25">
      <c r="A76" s="265" t="s">
        <v>195</v>
      </c>
      <c r="B76" s="260" t="s">
        <v>196</v>
      </c>
      <c r="C76" s="266">
        <v>-321.3</v>
      </c>
      <c r="D76" s="266">
        <v>0</v>
      </c>
      <c r="E76" s="266">
        <v>7.14</v>
      </c>
      <c r="F76" s="266">
        <v>-328.44</v>
      </c>
      <c r="G76" s="266"/>
      <c r="H76" s="260"/>
      <c r="I76" s="260"/>
    </row>
    <row r="77" spans="1:9" x14ac:dyDescent="0.25">
      <c r="A77" s="265" t="s">
        <v>197</v>
      </c>
      <c r="B77" s="260" t="s">
        <v>198</v>
      </c>
      <c r="C77" s="266">
        <v>-491486.69</v>
      </c>
      <c r="D77" s="266">
        <v>0</v>
      </c>
      <c r="E77" s="266">
        <v>129443.48</v>
      </c>
      <c r="F77" s="266">
        <v>-620930.17000000004</v>
      </c>
      <c r="G77" s="266"/>
      <c r="H77" s="260"/>
      <c r="I77" s="260"/>
    </row>
    <row r="78" spans="1:9" x14ac:dyDescent="0.25">
      <c r="A78" s="262" t="s">
        <v>199</v>
      </c>
      <c r="B78" s="263" t="s">
        <v>200</v>
      </c>
      <c r="C78" s="264">
        <v>1396022.97</v>
      </c>
      <c r="D78" s="264">
        <v>0</v>
      </c>
      <c r="E78" s="264">
        <v>96823.49</v>
      </c>
      <c r="F78" s="264">
        <v>1299199.48</v>
      </c>
      <c r="G78" s="264"/>
      <c r="H78" s="263"/>
      <c r="I78" s="263"/>
    </row>
    <row r="79" spans="1:9" x14ac:dyDescent="0.25">
      <c r="A79" s="262" t="s">
        <v>201</v>
      </c>
      <c r="B79" s="263" t="s">
        <v>200</v>
      </c>
      <c r="C79" s="264">
        <v>12590626.67</v>
      </c>
      <c r="D79" s="264">
        <v>0</v>
      </c>
      <c r="E79" s="264">
        <v>0</v>
      </c>
      <c r="F79" s="264">
        <v>12590626.67</v>
      </c>
      <c r="G79" s="264"/>
      <c r="H79" s="263"/>
      <c r="I79" s="263"/>
    </row>
    <row r="80" spans="1:9" x14ac:dyDescent="0.25">
      <c r="A80" s="265" t="s">
        <v>202</v>
      </c>
      <c r="B80" s="260" t="s">
        <v>164</v>
      </c>
      <c r="C80" s="266">
        <v>1973650.24</v>
      </c>
      <c r="D80" s="266">
        <v>0</v>
      </c>
      <c r="E80" s="266">
        <v>0</v>
      </c>
      <c r="F80" s="266">
        <v>1973650.24</v>
      </c>
      <c r="G80" s="266"/>
      <c r="H80" s="260"/>
      <c r="I80" s="260"/>
    </row>
    <row r="81" spans="1:9" x14ac:dyDescent="0.25">
      <c r="A81" s="265" t="s">
        <v>203</v>
      </c>
      <c r="B81" s="260" t="s">
        <v>166</v>
      </c>
      <c r="C81" s="266">
        <v>367701.24</v>
      </c>
      <c r="D81" s="266">
        <v>0</v>
      </c>
      <c r="E81" s="266">
        <v>0</v>
      </c>
      <c r="F81" s="266">
        <v>367701.24</v>
      </c>
      <c r="G81" s="266"/>
      <c r="H81" s="260"/>
      <c r="I81" s="260"/>
    </row>
    <row r="82" spans="1:9" x14ac:dyDescent="0.25">
      <c r="A82" s="265" t="s">
        <v>204</v>
      </c>
      <c r="B82" s="260" t="s">
        <v>168</v>
      </c>
      <c r="C82" s="266">
        <v>1205021.68</v>
      </c>
      <c r="D82" s="266">
        <v>0</v>
      </c>
      <c r="E82" s="266">
        <v>0</v>
      </c>
      <c r="F82" s="266">
        <v>1205021.68</v>
      </c>
      <c r="G82" s="266"/>
      <c r="H82" s="260"/>
      <c r="I82" s="260"/>
    </row>
    <row r="83" spans="1:9" x14ac:dyDescent="0.25">
      <c r="A83" s="265" t="s">
        <v>205</v>
      </c>
      <c r="B83" s="260" t="s">
        <v>170</v>
      </c>
      <c r="C83" s="266">
        <v>76439.679999999993</v>
      </c>
      <c r="D83" s="266">
        <v>0</v>
      </c>
      <c r="E83" s="266">
        <v>0</v>
      </c>
      <c r="F83" s="266">
        <v>76439.679999999993</v>
      </c>
      <c r="G83" s="266"/>
      <c r="H83" s="260"/>
      <c r="I83" s="260"/>
    </row>
    <row r="84" spans="1:9" x14ac:dyDescent="0.25">
      <c r="A84" s="265" t="s">
        <v>206</v>
      </c>
      <c r="B84" s="260" t="s">
        <v>172</v>
      </c>
      <c r="C84" s="266">
        <v>1980273.12</v>
      </c>
      <c r="D84" s="266">
        <v>0</v>
      </c>
      <c r="E84" s="266">
        <v>0</v>
      </c>
      <c r="F84" s="266">
        <v>1980273.12</v>
      </c>
      <c r="G84" s="266"/>
      <c r="H84" s="260"/>
      <c r="I84" s="260"/>
    </row>
    <row r="85" spans="1:9" x14ac:dyDescent="0.25">
      <c r="A85" s="265" t="s">
        <v>207</v>
      </c>
      <c r="B85" s="260" t="s">
        <v>174</v>
      </c>
      <c r="C85" s="266">
        <v>4004546.63</v>
      </c>
      <c r="D85" s="266">
        <v>0</v>
      </c>
      <c r="E85" s="266">
        <v>0</v>
      </c>
      <c r="F85" s="266">
        <v>4004546.63</v>
      </c>
      <c r="G85" s="266"/>
      <c r="H85" s="260"/>
      <c r="I85" s="260"/>
    </row>
    <row r="86" spans="1:9" x14ac:dyDescent="0.25">
      <c r="A86" s="265" t="s">
        <v>208</v>
      </c>
      <c r="B86" s="260" t="s">
        <v>209</v>
      </c>
      <c r="C86" s="266">
        <v>84012.76</v>
      </c>
      <c r="D86" s="266">
        <v>0</v>
      </c>
      <c r="E86" s="266">
        <v>0</v>
      </c>
      <c r="F86" s="266">
        <v>84012.76</v>
      </c>
      <c r="G86" s="266"/>
      <c r="H86" s="260"/>
      <c r="I86" s="260"/>
    </row>
    <row r="87" spans="1:9" x14ac:dyDescent="0.25">
      <c r="A87" s="265" t="s">
        <v>210</v>
      </c>
      <c r="B87" s="260" t="s">
        <v>178</v>
      </c>
      <c r="C87" s="266">
        <v>68237.2</v>
      </c>
      <c r="D87" s="266">
        <v>0</v>
      </c>
      <c r="E87" s="266">
        <v>0</v>
      </c>
      <c r="F87" s="266">
        <v>68237.2</v>
      </c>
      <c r="G87" s="266"/>
      <c r="H87" s="260"/>
      <c r="I87" s="260"/>
    </row>
    <row r="88" spans="1:9" x14ac:dyDescent="0.25">
      <c r="A88" s="265" t="s">
        <v>211</v>
      </c>
      <c r="B88" s="260" t="s">
        <v>180</v>
      </c>
      <c r="C88" s="266">
        <v>2830744.12</v>
      </c>
      <c r="D88" s="266">
        <v>0</v>
      </c>
      <c r="E88" s="266">
        <v>0</v>
      </c>
      <c r="F88" s="266">
        <v>2830744.12</v>
      </c>
      <c r="G88" s="266"/>
      <c r="H88" s="260"/>
      <c r="I88" s="260"/>
    </row>
    <row r="89" spans="1:9" x14ac:dyDescent="0.25">
      <c r="A89" s="262" t="s">
        <v>212</v>
      </c>
      <c r="B89" s="263" t="s">
        <v>213</v>
      </c>
      <c r="C89" s="264">
        <v>-11194603.699999999</v>
      </c>
      <c r="D89" s="264">
        <v>0</v>
      </c>
      <c r="E89" s="264">
        <v>96823.49</v>
      </c>
      <c r="F89" s="264">
        <v>-11291427.189999999</v>
      </c>
      <c r="G89" s="264"/>
      <c r="H89" s="263"/>
      <c r="I89" s="263"/>
    </row>
    <row r="90" spans="1:9" x14ac:dyDescent="0.25">
      <c r="A90" s="265" t="s">
        <v>214</v>
      </c>
      <c r="B90" s="260" t="s">
        <v>184</v>
      </c>
      <c r="C90" s="266">
        <v>-1645480.05</v>
      </c>
      <c r="D90" s="266">
        <v>0</v>
      </c>
      <c r="E90" s="266">
        <v>7767.65</v>
      </c>
      <c r="F90" s="266">
        <v>-1653247.7</v>
      </c>
      <c r="G90" s="266"/>
      <c r="H90" s="260"/>
      <c r="I90" s="260"/>
    </row>
    <row r="91" spans="1:9" x14ac:dyDescent="0.25">
      <c r="A91" s="265" t="s">
        <v>215</v>
      </c>
      <c r="B91" s="260" t="s">
        <v>186</v>
      </c>
      <c r="C91" s="266">
        <v>-267901.46000000002</v>
      </c>
      <c r="D91" s="266">
        <v>0</v>
      </c>
      <c r="E91" s="266">
        <v>1965.54</v>
      </c>
      <c r="F91" s="266">
        <v>-269867</v>
      </c>
      <c r="G91" s="266"/>
      <c r="H91" s="260"/>
      <c r="I91" s="260"/>
    </row>
    <row r="92" spans="1:9" x14ac:dyDescent="0.25">
      <c r="A92" s="265" t="s">
        <v>216</v>
      </c>
      <c r="B92" s="260" t="s">
        <v>188</v>
      </c>
      <c r="C92" s="266">
        <v>-1145518.54</v>
      </c>
      <c r="D92" s="266">
        <v>0</v>
      </c>
      <c r="E92" s="266">
        <v>4854.1400000000003</v>
      </c>
      <c r="F92" s="266">
        <v>-1150372.68</v>
      </c>
      <c r="G92" s="266"/>
      <c r="H92" s="260"/>
      <c r="I92" s="260"/>
    </row>
    <row r="93" spans="1:9" x14ac:dyDescent="0.25">
      <c r="A93" s="265" t="s">
        <v>217</v>
      </c>
      <c r="B93" s="260" t="s">
        <v>190</v>
      </c>
      <c r="C93" s="266">
        <v>-58416.85</v>
      </c>
      <c r="D93" s="266">
        <v>0</v>
      </c>
      <c r="E93" s="266">
        <v>366.49</v>
      </c>
      <c r="F93" s="266">
        <v>-58783.34</v>
      </c>
      <c r="G93" s="266"/>
      <c r="H93" s="260"/>
      <c r="I93" s="260"/>
    </row>
    <row r="94" spans="1:9" x14ac:dyDescent="0.25">
      <c r="A94" s="265" t="s">
        <v>218</v>
      </c>
      <c r="B94" s="260" t="s">
        <v>192</v>
      </c>
      <c r="C94" s="266">
        <v>-1932164.16</v>
      </c>
      <c r="D94" s="266">
        <v>0</v>
      </c>
      <c r="E94" s="266">
        <v>3256.72</v>
      </c>
      <c r="F94" s="266">
        <v>-1935420.88</v>
      </c>
      <c r="G94" s="266"/>
      <c r="H94" s="260"/>
      <c r="I94" s="260"/>
    </row>
    <row r="95" spans="1:9" x14ac:dyDescent="0.25">
      <c r="A95" s="265" t="s">
        <v>219</v>
      </c>
      <c r="B95" s="260" t="s">
        <v>194</v>
      </c>
      <c r="C95" s="266">
        <v>-3634346.06</v>
      </c>
      <c r="D95" s="266">
        <v>0</v>
      </c>
      <c r="E95" s="266">
        <v>31393.4</v>
      </c>
      <c r="F95" s="266">
        <v>-3665739.46</v>
      </c>
      <c r="G95" s="266"/>
      <c r="H95" s="260"/>
      <c r="I95" s="260"/>
    </row>
    <row r="96" spans="1:9" x14ac:dyDescent="0.25">
      <c r="A96" s="265" t="s">
        <v>220</v>
      </c>
      <c r="B96" s="260" t="s">
        <v>221</v>
      </c>
      <c r="C96" s="266">
        <v>-84012.76</v>
      </c>
      <c r="D96" s="266">
        <v>0</v>
      </c>
      <c r="E96" s="266">
        <v>0</v>
      </c>
      <c r="F96" s="266">
        <v>-84012.76</v>
      </c>
      <c r="G96" s="266"/>
      <c r="H96" s="260"/>
      <c r="I96" s="260"/>
    </row>
    <row r="97" spans="1:9" x14ac:dyDescent="0.25">
      <c r="A97" s="265" t="s">
        <v>222</v>
      </c>
      <c r="B97" s="260" t="s">
        <v>196</v>
      </c>
      <c r="C97" s="266">
        <v>-67763.320000000007</v>
      </c>
      <c r="D97" s="266">
        <v>0</v>
      </c>
      <c r="E97" s="266">
        <v>39.54</v>
      </c>
      <c r="F97" s="266">
        <v>-67802.86</v>
      </c>
      <c r="G97" s="266"/>
      <c r="H97" s="260"/>
      <c r="I97" s="260"/>
    </row>
    <row r="98" spans="1:9" x14ac:dyDescent="0.25">
      <c r="A98" s="265" t="s">
        <v>223</v>
      </c>
      <c r="B98" s="260" t="s">
        <v>224</v>
      </c>
      <c r="C98" s="266">
        <v>-2359000.5</v>
      </c>
      <c r="D98" s="266">
        <v>0</v>
      </c>
      <c r="E98" s="266">
        <v>47180.01</v>
      </c>
      <c r="F98" s="266">
        <v>-2406180.5099999998</v>
      </c>
      <c r="G98" s="266"/>
      <c r="H98" s="260"/>
      <c r="I98" s="260"/>
    </row>
    <row r="99" spans="1:9" x14ac:dyDescent="0.25">
      <c r="A99" s="262" t="s">
        <v>225</v>
      </c>
      <c r="B99" s="263" t="s">
        <v>226</v>
      </c>
      <c r="C99" s="264">
        <v>180052.7</v>
      </c>
      <c r="D99" s="264">
        <v>6474.61</v>
      </c>
      <c r="E99" s="264">
        <v>10610.01</v>
      </c>
      <c r="F99" s="264">
        <v>175917.3</v>
      </c>
      <c r="G99" s="264"/>
      <c r="H99" s="263"/>
      <c r="I99" s="263"/>
    </row>
    <row r="100" spans="1:9" x14ac:dyDescent="0.25">
      <c r="A100" s="262" t="s">
        <v>227</v>
      </c>
      <c r="B100" s="263" t="s">
        <v>226</v>
      </c>
      <c r="C100" s="264">
        <v>110322.46</v>
      </c>
      <c r="D100" s="264">
        <v>6474.61</v>
      </c>
      <c r="E100" s="264">
        <v>4797.4399999999996</v>
      </c>
      <c r="F100" s="264">
        <v>111999.63</v>
      </c>
      <c r="G100" s="264"/>
      <c r="H100" s="263"/>
      <c r="I100" s="263"/>
    </row>
    <row r="101" spans="1:9" x14ac:dyDescent="0.25">
      <c r="A101" s="262" t="s">
        <v>228</v>
      </c>
      <c r="B101" s="263" t="s">
        <v>226</v>
      </c>
      <c r="C101" s="264">
        <v>281451.61</v>
      </c>
      <c r="D101" s="264">
        <v>6474.61</v>
      </c>
      <c r="E101" s="264">
        <v>0</v>
      </c>
      <c r="F101" s="264">
        <v>287926.21999999997</v>
      </c>
      <c r="G101" s="264"/>
      <c r="H101" s="263"/>
      <c r="I101" s="263"/>
    </row>
    <row r="102" spans="1:9" x14ac:dyDescent="0.25">
      <c r="A102" s="265" t="s">
        <v>229</v>
      </c>
      <c r="B102" s="260" t="s">
        <v>230</v>
      </c>
      <c r="C102" s="266">
        <v>281451.61</v>
      </c>
      <c r="D102" s="266">
        <v>6474.61</v>
      </c>
      <c r="E102" s="266">
        <v>0</v>
      </c>
      <c r="F102" s="266">
        <v>287926.21999999997</v>
      </c>
      <c r="G102" s="266"/>
      <c r="H102" s="260"/>
      <c r="I102" s="260"/>
    </row>
    <row r="103" spans="1:9" x14ac:dyDescent="0.25">
      <c r="A103" s="262" t="s">
        <v>231</v>
      </c>
      <c r="B103" s="263" t="s">
        <v>232</v>
      </c>
      <c r="C103" s="264">
        <v>-171129.15</v>
      </c>
      <c r="D103" s="264">
        <v>0</v>
      </c>
      <c r="E103" s="264">
        <v>4797.4399999999996</v>
      </c>
      <c r="F103" s="264">
        <v>-175926.59</v>
      </c>
      <c r="G103" s="264"/>
      <c r="H103" s="263"/>
      <c r="I103" s="263"/>
    </row>
    <row r="104" spans="1:9" x14ac:dyDescent="0.25">
      <c r="A104" s="265" t="s">
        <v>233</v>
      </c>
      <c r="B104" s="260" t="s">
        <v>234</v>
      </c>
      <c r="C104" s="266">
        <v>-171129.15</v>
      </c>
      <c r="D104" s="266">
        <v>0</v>
      </c>
      <c r="E104" s="266">
        <v>4797.4399999999996</v>
      </c>
      <c r="F104" s="266">
        <v>-175926.59</v>
      </c>
      <c r="G104" s="266"/>
      <c r="H104" s="260"/>
      <c r="I104" s="260"/>
    </row>
    <row r="105" spans="1:9" x14ac:dyDescent="0.25">
      <c r="A105" s="262" t="s">
        <v>235</v>
      </c>
      <c r="B105" s="263" t="s">
        <v>236</v>
      </c>
      <c r="C105" s="264">
        <v>69730.240000000005</v>
      </c>
      <c r="D105" s="264">
        <v>0</v>
      </c>
      <c r="E105" s="264">
        <v>5812.57</v>
      </c>
      <c r="F105" s="264">
        <v>63917.67</v>
      </c>
      <c r="G105" s="264"/>
      <c r="H105" s="263"/>
      <c r="I105" s="263"/>
    </row>
    <row r="106" spans="1:9" x14ac:dyDescent="0.25">
      <c r="A106" s="262" t="s">
        <v>237</v>
      </c>
      <c r="B106" s="263" t="s">
        <v>236</v>
      </c>
      <c r="C106" s="264">
        <v>479108.58</v>
      </c>
      <c r="D106" s="264">
        <v>0</v>
      </c>
      <c r="E106" s="264">
        <v>0</v>
      </c>
      <c r="F106" s="264">
        <v>479108.58</v>
      </c>
      <c r="G106" s="264"/>
      <c r="H106" s="263"/>
      <c r="I106" s="263"/>
    </row>
    <row r="107" spans="1:9" x14ac:dyDescent="0.25">
      <c r="A107" s="265" t="s">
        <v>238</v>
      </c>
      <c r="B107" s="260" t="s">
        <v>230</v>
      </c>
      <c r="C107" s="266">
        <v>479108.58</v>
      </c>
      <c r="D107" s="266">
        <v>0</v>
      </c>
      <c r="E107" s="266">
        <v>0</v>
      </c>
      <c r="F107" s="266">
        <v>479108.58</v>
      </c>
      <c r="G107" s="266"/>
      <c r="H107" s="260"/>
      <c r="I107" s="260"/>
    </row>
    <row r="108" spans="1:9" x14ac:dyDescent="0.25">
      <c r="A108" s="262" t="s">
        <v>239</v>
      </c>
      <c r="B108" s="263" t="s">
        <v>240</v>
      </c>
      <c r="C108" s="264">
        <v>-409378.34</v>
      </c>
      <c r="D108" s="264">
        <v>0</v>
      </c>
      <c r="E108" s="264">
        <v>5812.57</v>
      </c>
      <c r="F108" s="264">
        <v>-415190.91</v>
      </c>
      <c r="G108" s="264"/>
      <c r="H108" s="263"/>
      <c r="I108" s="263"/>
    </row>
    <row r="109" spans="1:9" x14ac:dyDescent="0.25">
      <c r="A109" s="265" t="s">
        <v>241</v>
      </c>
      <c r="B109" s="260" t="s">
        <v>234</v>
      </c>
      <c r="C109" s="266">
        <v>-409378.34</v>
      </c>
      <c r="D109" s="266">
        <v>0</v>
      </c>
      <c r="E109" s="266">
        <v>5812.57</v>
      </c>
      <c r="F109" s="266">
        <v>-415190.91</v>
      </c>
      <c r="G109" s="266"/>
      <c r="H109" s="260"/>
      <c r="I109" s="260"/>
    </row>
    <row r="110" spans="1:9" x14ac:dyDescent="0.25">
      <c r="A110" s="262" t="s">
        <v>242</v>
      </c>
      <c r="B110" s="263" t="s">
        <v>243</v>
      </c>
      <c r="C110" s="264">
        <v>-778.37</v>
      </c>
      <c r="D110" s="264">
        <v>778.55</v>
      </c>
      <c r="E110" s="264">
        <v>0</v>
      </c>
      <c r="F110" s="264">
        <v>0.17999999999995001</v>
      </c>
      <c r="G110" s="264"/>
      <c r="H110" s="263"/>
      <c r="I110" s="263"/>
    </row>
    <row r="111" spans="1:9" x14ac:dyDescent="0.25">
      <c r="A111" s="262" t="s">
        <v>244</v>
      </c>
      <c r="B111" s="263" t="s">
        <v>243</v>
      </c>
      <c r="C111" s="264">
        <v>-778.37</v>
      </c>
      <c r="D111" s="264">
        <v>778.55</v>
      </c>
      <c r="E111" s="264">
        <v>0</v>
      </c>
      <c r="F111" s="264">
        <v>0.17999999999995001</v>
      </c>
      <c r="G111" s="264"/>
      <c r="H111" s="263"/>
      <c r="I111" s="263"/>
    </row>
    <row r="112" spans="1:9" x14ac:dyDescent="0.25">
      <c r="A112" s="262" t="s">
        <v>245</v>
      </c>
      <c r="B112" s="263" t="s">
        <v>243</v>
      </c>
      <c r="C112" s="264">
        <v>-778.37</v>
      </c>
      <c r="D112" s="264">
        <v>778.55</v>
      </c>
      <c r="E112" s="264">
        <v>0</v>
      </c>
      <c r="F112" s="264">
        <v>0.17999999999995001</v>
      </c>
      <c r="G112" s="264"/>
      <c r="H112" s="263"/>
      <c r="I112" s="263"/>
    </row>
    <row r="113" spans="1:9" x14ac:dyDescent="0.25">
      <c r="A113" s="262" t="s">
        <v>246</v>
      </c>
      <c r="B113" s="263" t="s">
        <v>243</v>
      </c>
      <c r="C113" s="264">
        <v>-778.37</v>
      </c>
      <c r="D113" s="264">
        <v>778.55</v>
      </c>
      <c r="E113" s="264">
        <v>0</v>
      </c>
      <c r="F113" s="264">
        <v>0.17999999999995001</v>
      </c>
      <c r="G113" s="264"/>
      <c r="H113" s="263"/>
      <c r="I113" s="263"/>
    </row>
    <row r="114" spans="1:9" x14ac:dyDescent="0.25">
      <c r="A114" s="265" t="s">
        <v>629</v>
      </c>
      <c r="B114" s="260" t="s">
        <v>630</v>
      </c>
      <c r="C114" s="266">
        <v>-778.37</v>
      </c>
      <c r="D114" s="266">
        <v>778.55</v>
      </c>
      <c r="E114" s="266">
        <v>0</v>
      </c>
      <c r="F114" s="266">
        <v>0.17999999999995001</v>
      </c>
      <c r="G114" s="266"/>
      <c r="H114" s="260"/>
      <c r="I114" s="260"/>
    </row>
    <row r="115" spans="1:9" x14ac:dyDescent="0.25">
      <c r="A115" s="262" t="s">
        <v>247</v>
      </c>
      <c r="B115" s="263" t="s">
        <v>248</v>
      </c>
      <c r="C115" s="264">
        <v>47187759.560000002</v>
      </c>
      <c r="D115" s="264">
        <v>16855652.5</v>
      </c>
      <c r="E115" s="264">
        <v>15085326.470000001</v>
      </c>
      <c r="F115" s="264">
        <v>45417433.530000001</v>
      </c>
      <c r="G115" s="264"/>
      <c r="H115" s="267">
        <f>C115-F115</f>
        <v>1770326.0300000012</v>
      </c>
      <c r="I115" s="264">
        <f>+H115+H116</f>
        <v>1385234.6000000015</v>
      </c>
    </row>
    <row r="116" spans="1:9" x14ac:dyDescent="0.25">
      <c r="A116" s="262" t="s">
        <v>249</v>
      </c>
      <c r="B116" s="263" t="s">
        <v>79</v>
      </c>
      <c r="C116" s="264">
        <v>6569367.6299999999</v>
      </c>
      <c r="D116" s="264">
        <v>10180210.5</v>
      </c>
      <c r="E116" s="264">
        <v>10565301.93</v>
      </c>
      <c r="F116" s="264">
        <v>6954459.0599999996</v>
      </c>
      <c r="G116" s="264"/>
      <c r="H116" s="267">
        <f>C116-F116</f>
        <v>-385091.4299999997</v>
      </c>
      <c r="I116" s="263"/>
    </row>
    <row r="117" spans="1:9" x14ac:dyDescent="0.25">
      <c r="A117" s="262" t="s">
        <v>250</v>
      </c>
      <c r="B117" s="263" t="s">
        <v>251</v>
      </c>
      <c r="C117" s="264">
        <v>1385531.97</v>
      </c>
      <c r="D117" s="264">
        <v>2950610.25</v>
      </c>
      <c r="E117" s="264">
        <v>2875633.75</v>
      </c>
      <c r="F117" s="264">
        <v>1310555.47</v>
      </c>
      <c r="G117" s="264"/>
      <c r="H117" s="263"/>
      <c r="I117" s="263"/>
    </row>
    <row r="118" spans="1:9" x14ac:dyDescent="0.25">
      <c r="A118" s="262" t="s">
        <v>252</v>
      </c>
      <c r="B118" s="263" t="s">
        <v>251</v>
      </c>
      <c r="C118" s="264">
        <v>1385531.97</v>
      </c>
      <c r="D118" s="264">
        <v>2950610.25</v>
      </c>
      <c r="E118" s="264">
        <v>2875633.75</v>
      </c>
      <c r="F118" s="264">
        <v>1310555.47</v>
      </c>
      <c r="G118" s="264"/>
      <c r="H118" s="263"/>
      <c r="I118" s="263"/>
    </row>
    <row r="119" spans="1:9" x14ac:dyDescent="0.25">
      <c r="A119" s="262" t="s">
        <v>253</v>
      </c>
      <c r="B119" s="263" t="s">
        <v>254</v>
      </c>
      <c r="C119" s="264">
        <v>1745454.0800000001</v>
      </c>
      <c r="D119" s="264">
        <v>2762956.66</v>
      </c>
      <c r="E119" s="264">
        <v>2875428.59</v>
      </c>
      <c r="F119" s="264">
        <v>1857926.01</v>
      </c>
      <c r="G119" s="264"/>
      <c r="H119" s="263"/>
      <c r="I119" s="263"/>
    </row>
    <row r="120" spans="1:9" x14ac:dyDescent="0.25">
      <c r="A120" s="265" t="s">
        <v>255</v>
      </c>
      <c r="B120" s="260" t="s">
        <v>254</v>
      </c>
      <c r="C120" s="266">
        <v>103811.13</v>
      </c>
      <c r="D120" s="266">
        <v>232481.38</v>
      </c>
      <c r="E120" s="266">
        <v>363631.88</v>
      </c>
      <c r="F120" s="266">
        <v>234961.63</v>
      </c>
      <c r="G120" s="266"/>
      <c r="H120" s="260"/>
      <c r="I120" s="260"/>
    </row>
    <row r="121" spans="1:9" x14ac:dyDescent="0.25">
      <c r="A121" s="265" t="s">
        <v>256</v>
      </c>
      <c r="B121" s="260" t="s">
        <v>257</v>
      </c>
      <c r="C121" s="266">
        <v>436213.33</v>
      </c>
      <c r="D121" s="266">
        <v>2530475.2799999998</v>
      </c>
      <c r="E121" s="266">
        <v>2511796.71</v>
      </c>
      <c r="F121" s="266">
        <v>417534.76</v>
      </c>
      <c r="G121" s="266"/>
      <c r="H121" s="260"/>
      <c r="I121" s="260"/>
    </row>
    <row r="122" spans="1:9" x14ac:dyDescent="0.25">
      <c r="A122" s="265" t="s">
        <v>258</v>
      </c>
      <c r="B122" s="260" t="s">
        <v>259</v>
      </c>
      <c r="C122" s="266">
        <v>1205429.6200000001</v>
      </c>
      <c r="D122" s="266">
        <v>0</v>
      </c>
      <c r="E122" s="266">
        <v>0</v>
      </c>
      <c r="F122" s="266">
        <v>1205429.6200000001</v>
      </c>
      <c r="G122" s="266"/>
      <c r="H122" s="260"/>
      <c r="I122" s="260"/>
    </row>
    <row r="123" spans="1:9" x14ac:dyDescent="0.25">
      <c r="A123" s="262" t="s">
        <v>260</v>
      </c>
      <c r="B123" s="263" t="s">
        <v>261</v>
      </c>
      <c r="C123" s="264">
        <v>-359922.11</v>
      </c>
      <c r="D123" s="264">
        <v>187653.59</v>
      </c>
      <c r="E123" s="264">
        <v>205.16</v>
      </c>
      <c r="F123" s="264">
        <v>-547370.54</v>
      </c>
      <c r="G123" s="264"/>
      <c r="H123" s="263"/>
      <c r="I123" s="263"/>
    </row>
    <row r="124" spans="1:9" x14ac:dyDescent="0.25">
      <c r="A124" s="265" t="s">
        <v>928</v>
      </c>
      <c r="B124" s="260" t="s">
        <v>929</v>
      </c>
      <c r="C124" s="266">
        <v>0</v>
      </c>
      <c r="D124" s="266">
        <v>102.58</v>
      </c>
      <c r="E124" s="266">
        <v>102.58</v>
      </c>
      <c r="F124" s="266">
        <v>0</v>
      </c>
      <c r="G124" s="266"/>
      <c r="H124" s="260"/>
      <c r="I124" s="260"/>
    </row>
    <row r="125" spans="1:9" x14ac:dyDescent="0.25">
      <c r="A125" s="265" t="s">
        <v>262</v>
      </c>
      <c r="B125" s="260" t="s">
        <v>263</v>
      </c>
      <c r="C125" s="266">
        <v>-359922.11</v>
      </c>
      <c r="D125" s="266">
        <v>187448.43</v>
      </c>
      <c r="E125" s="266">
        <v>0</v>
      </c>
      <c r="F125" s="266">
        <v>-547370.54</v>
      </c>
      <c r="G125" s="266"/>
      <c r="H125" s="260"/>
      <c r="I125" s="260"/>
    </row>
    <row r="126" spans="1:9" x14ac:dyDescent="0.25">
      <c r="A126" s="265" t="s">
        <v>631</v>
      </c>
      <c r="B126" s="260" t="s">
        <v>632</v>
      </c>
      <c r="C126" s="266">
        <v>0</v>
      </c>
      <c r="D126" s="266">
        <v>102.58</v>
      </c>
      <c r="E126" s="266">
        <v>102.58</v>
      </c>
      <c r="F126" s="266">
        <v>0</v>
      </c>
      <c r="G126" s="266"/>
      <c r="H126" s="260"/>
      <c r="I126" s="260"/>
    </row>
    <row r="127" spans="1:9" x14ac:dyDescent="0.25">
      <c r="A127" s="262" t="s">
        <v>264</v>
      </c>
      <c r="B127" s="263" t="s">
        <v>265</v>
      </c>
      <c r="C127" s="264">
        <v>1199604.8600000001</v>
      </c>
      <c r="D127" s="264">
        <v>6651493.0300000003</v>
      </c>
      <c r="E127" s="264">
        <v>6641933.9100000001</v>
      </c>
      <c r="F127" s="264">
        <v>1190045.74</v>
      </c>
      <c r="G127" s="264"/>
      <c r="H127" s="263"/>
      <c r="I127" s="263"/>
    </row>
    <row r="128" spans="1:9" x14ac:dyDescent="0.25">
      <c r="A128" s="262" t="s">
        <v>266</v>
      </c>
      <c r="B128" s="263" t="s">
        <v>265</v>
      </c>
      <c r="C128" s="264">
        <v>1199604.8600000001</v>
      </c>
      <c r="D128" s="264">
        <v>6651493.0300000003</v>
      </c>
      <c r="E128" s="264">
        <v>6641933.9100000001</v>
      </c>
      <c r="F128" s="264">
        <v>1190045.74</v>
      </c>
      <c r="G128" s="264"/>
      <c r="H128" s="263"/>
      <c r="I128" s="263"/>
    </row>
    <row r="129" spans="1:9" x14ac:dyDescent="0.25">
      <c r="A129" s="262" t="s">
        <v>267</v>
      </c>
      <c r="B129" s="263" t="s">
        <v>268</v>
      </c>
      <c r="C129" s="264">
        <v>1172837.6200000001</v>
      </c>
      <c r="D129" s="264">
        <v>6537914.2999999998</v>
      </c>
      <c r="E129" s="264">
        <v>6547403.9800000004</v>
      </c>
      <c r="F129" s="264">
        <v>1182327.3</v>
      </c>
      <c r="G129" s="264"/>
      <c r="H129" s="263"/>
      <c r="I129" s="263"/>
    </row>
    <row r="130" spans="1:9" x14ac:dyDescent="0.25">
      <c r="A130" s="265" t="s">
        <v>269</v>
      </c>
      <c r="B130" s="260" t="s">
        <v>270</v>
      </c>
      <c r="C130" s="266">
        <v>-1750.31</v>
      </c>
      <c r="D130" s="266">
        <v>3986087.76</v>
      </c>
      <c r="E130" s="266">
        <v>3986087.76</v>
      </c>
      <c r="F130" s="266">
        <v>-1750.31</v>
      </c>
      <c r="G130" s="266"/>
      <c r="H130" s="260"/>
      <c r="I130" s="260"/>
    </row>
    <row r="131" spans="1:9" x14ac:dyDescent="0.25">
      <c r="A131" s="265" t="s">
        <v>271</v>
      </c>
      <c r="B131" s="260" t="s">
        <v>272</v>
      </c>
      <c r="C131" s="266">
        <v>889.2</v>
      </c>
      <c r="D131" s="266">
        <v>20153.79</v>
      </c>
      <c r="E131" s="266">
        <v>20153.79</v>
      </c>
      <c r="F131" s="266">
        <v>889.2</v>
      </c>
      <c r="G131" s="266"/>
      <c r="H131" s="260"/>
      <c r="I131" s="260"/>
    </row>
    <row r="132" spans="1:9" x14ac:dyDescent="0.25">
      <c r="A132" s="265" t="s">
        <v>273</v>
      </c>
      <c r="B132" s="260" t="s">
        <v>274</v>
      </c>
      <c r="C132" s="266">
        <v>0</v>
      </c>
      <c r="D132" s="266">
        <v>8963.24</v>
      </c>
      <c r="E132" s="266">
        <v>8963.24</v>
      </c>
      <c r="F132" s="266">
        <v>0</v>
      </c>
      <c r="G132" s="266"/>
      <c r="H132" s="260"/>
      <c r="I132" s="260"/>
    </row>
    <row r="133" spans="1:9" x14ac:dyDescent="0.25">
      <c r="A133" s="265" t="s">
        <v>275</v>
      </c>
      <c r="B133" s="260" t="s">
        <v>276</v>
      </c>
      <c r="C133" s="266">
        <v>812686.3</v>
      </c>
      <c r="D133" s="266">
        <v>1944228.95</v>
      </c>
      <c r="E133" s="266">
        <v>1933361.56</v>
      </c>
      <c r="F133" s="266">
        <v>801818.91</v>
      </c>
      <c r="G133" s="266"/>
      <c r="H133" s="260"/>
      <c r="I133" s="260"/>
    </row>
    <row r="134" spans="1:9" x14ac:dyDescent="0.25">
      <c r="A134" s="265" t="s">
        <v>277</v>
      </c>
      <c r="B134" s="260" t="s">
        <v>278</v>
      </c>
      <c r="C134" s="266">
        <v>183043.98</v>
      </c>
      <c r="D134" s="266">
        <v>398657.53</v>
      </c>
      <c r="E134" s="266">
        <v>396710.19</v>
      </c>
      <c r="F134" s="266">
        <v>181096.64</v>
      </c>
      <c r="G134" s="266"/>
      <c r="H134" s="260"/>
      <c r="I134" s="260"/>
    </row>
    <row r="135" spans="1:9" x14ac:dyDescent="0.25">
      <c r="A135" s="265" t="s">
        <v>279</v>
      </c>
      <c r="B135" s="260" t="s">
        <v>280</v>
      </c>
      <c r="C135" s="266">
        <v>155149.99</v>
      </c>
      <c r="D135" s="266">
        <v>156272.21</v>
      </c>
      <c r="E135" s="266">
        <v>178717.42</v>
      </c>
      <c r="F135" s="266">
        <v>177595.2</v>
      </c>
      <c r="G135" s="266"/>
      <c r="H135" s="260"/>
      <c r="I135" s="260"/>
    </row>
    <row r="136" spans="1:9" x14ac:dyDescent="0.25">
      <c r="A136" s="265" t="s">
        <v>281</v>
      </c>
      <c r="B136" s="260" t="s">
        <v>282</v>
      </c>
      <c r="C136" s="266">
        <v>22750.99</v>
      </c>
      <c r="D136" s="266">
        <v>22750.99</v>
      </c>
      <c r="E136" s="266">
        <v>22474.11</v>
      </c>
      <c r="F136" s="266">
        <v>22474.11</v>
      </c>
      <c r="G136" s="266"/>
      <c r="H136" s="260"/>
      <c r="I136" s="260"/>
    </row>
    <row r="137" spans="1:9" x14ac:dyDescent="0.25">
      <c r="A137" s="265" t="s">
        <v>283</v>
      </c>
      <c r="B137" s="260" t="s">
        <v>284</v>
      </c>
      <c r="C137" s="266">
        <v>67.47</v>
      </c>
      <c r="D137" s="266">
        <v>67.47</v>
      </c>
      <c r="E137" s="266">
        <v>3.55</v>
      </c>
      <c r="F137" s="266">
        <v>3.55</v>
      </c>
      <c r="G137" s="266"/>
      <c r="H137" s="260"/>
      <c r="I137" s="260"/>
    </row>
    <row r="138" spans="1:9" x14ac:dyDescent="0.25">
      <c r="A138" s="265" t="s">
        <v>926</v>
      </c>
      <c r="B138" s="260" t="s">
        <v>927</v>
      </c>
      <c r="C138" s="266">
        <v>0</v>
      </c>
      <c r="D138" s="266">
        <v>0</v>
      </c>
      <c r="E138" s="266">
        <v>200</v>
      </c>
      <c r="F138" s="266">
        <v>200</v>
      </c>
      <c r="G138" s="266"/>
      <c r="H138" s="260"/>
      <c r="I138" s="260"/>
    </row>
    <row r="139" spans="1:9" x14ac:dyDescent="0.25">
      <c r="A139" s="265" t="s">
        <v>940</v>
      </c>
      <c r="B139" s="260" t="s">
        <v>941</v>
      </c>
      <c r="C139" s="266">
        <v>0</v>
      </c>
      <c r="D139" s="266">
        <v>732.36</v>
      </c>
      <c r="E139" s="266">
        <v>732.36</v>
      </c>
      <c r="F139" s="266">
        <v>0</v>
      </c>
      <c r="G139" s="266"/>
      <c r="H139" s="260"/>
      <c r="I139" s="260"/>
    </row>
    <row r="140" spans="1:9" x14ac:dyDescent="0.25">
      <c r="A140" s="262" t="s">
        <v>285</v>
      </c>
      <c r="B140" s="263" t="s">
        <v>286</v>
      </c>
      <c r="C140" s="264">
        <v>26767.24</v>
      </c>
      <c r="D140" s="264">
        <v>113578.73</v>
      </c>
      <c r="E140" s="264">
        <v>94529.93</v>
      </c>
      <c r="F140" s="264">
        <v>7718.44</v>
      </c>
      <c r="G140" s="264"/>
      <c r="H140" s="263"/>
      <c r="I140" s="263"/>
    </row>
    <row r="141" spans="1:9" x14ac:dyDescent="0.25">
      <c r="A141" s="265" t="s">
        <v>287</v>
      </c>
      <c r="B141" s="260" t="s">
        <v>288</v>
      </c>
      <c r="C141" s="266">
        <v>26767.24</v>
      </c>
      <c r="D141" s="266">
        <v>113578.73</v>
      </c>
      <c r="E141" s="266">
        <v>94529.93</v>
      </c>
      <c r="F141" s="266">
        <v>7718.44</v>
      </c>
      <c r="G141" s="266"/>
      <c r="H141" s="260"/>
      <c r="I141" s="260"/>
    </row>
    <row r="142" spans="1:9" x14ac:dyDescent="0.25">
      <c r="A142" s="262" t="s">
        <v>289</v>
      </c>
      <c r="B142" s="263" t="s">
        <v>290</v>
      </c>
      <c r="C142" s="264">
        <v>157652.68</v>
      </c>
      <c r="D142" s="264">
        <v>368426.28</v>
      </c>
      <c r="E142" s="264">
        <v>342988.92</v>
      </c>
      <c r="F142" s="264">
        <v>132215.32</v>
      </c>
      <c r="G142" s="264"/>
      <c r="H142" s="263"/>
      <c r="I142" s="263"/>
    </row>
    <row r="143" spans="1:9" x14ac:dyDescent="0.25">
      <c r="A143" s="262" t="s">
        <v>291</v>
      </c>
      <c r="B143" s="263" t="s">
        <v>290</v>
      </c>
      <c r="C143" s="264">
        <v>157652.68</v>
      </c>
      <c r="D143" s="264">
        <v>368426.28</v>
      </c>
      <c r="E143" s="264">
        <v>342988.92</v>
      </c>
      <c r="F143" s="264">
        <v>132215.32</v>
      </c>
      <c r="G143" s="264"/>
      <c r="H143" s="263"/>
      <c r="I143" s="263"/>
    </row>
    <row r="144" spans="1:9" x14ac:dyDescent="0.25">
      <c r="A144" s="262" t="s">
        <v>292</v>
      </c>
      <c r="B144" s="263" t="s">
        <v>293</v>
      </c>
      <c r="C144" s="264">
        <v>157652.68</v>
      </c>
      <c r="D144" s="264">
        <v>368426.28</v>
      </c>
      <c r="E144" s="264">
        <v>342988.92</v>
      </c>
      <c r="F144" s="264">
        <v>132215.32</v>
      </c>
      <c r="G144" s="264"/>
      <c r="H144" s="263"/>
      <c r="I144" s="263"/>
    </row>
    <row r="145" spans="1:9" x14ac:dyDescent="0.25">
      <c r="A145" s="265" t="s">
        <v>294</v>
      </c>
      <c r="B145" s="260" t="s">
        <v>295</v>
      </c>
      <c r="C145" s="266">
        <v>11211.1</v>
      </c>
      <c r="D145" s="266">
        <v>30535.61</v>
      </c>
      <c r="E145" s="266">
        <v>25945.9</v>
      </c>
      <c r="F145" s="266">
        <v>6621.39</v>
      </c>
      <c r="G145" s="266"/>
      <c r="H145" s="260"/>
      <c r="I145" s="260"/>
    </row>
    <row r="146" spans="1:9" x14ac:dyDescent="0.25">
      <c r="A146" s="265" t="s">
        <v>296</v>
      </c>
      <c r="B146" s="260" t="s">
        <v>297</v>
      </c>
      <c r="C146" s="266">
        <v>46597.4</v>
      </c>
      <c r="D146" s="266">
        <v>121770.65</v>
      </c>
      <c r="E146" s="266">
        <v>110129.03</v>
      </c>
      <c r="F146" s="266">
        <v>34955.78</v>
      </c>
      <c r="G146" s="266"/>
      <c r="H146" s="260"/>
      <c r="I146" s="260"/>
    </row>
    <row r="147" spans="1:9" x14ac:dyDescent="0.25">
      <c r="A147" s="265" t="s">
        <v>298</v>
      </c>
      <c r="B147" s="260" t="s">
        <v>299</v>
      </c>
      <c r="C147" s="266">
        <v>25111.18</v>
      </c>
      <c r="D147" s="266">
        <v>50385.48</v>
      </c>
      <c r="E147" s="266">
        <v>48867.14</v>
      </c>
      <c r="F147" s="266">
        <v>23592.84</v>
      </c>
      <c r="G147" s="266"/>
      <c r="H147" s="260"/>
      <c r="I147" s="260"/>
    </row>
    <row r="148" spans="1:9" x14ac:dyDescent="0.25">
      <c r="A148" s="265" t="s">
        <v>300</v>
      </c>
      <c r="B148" s="260" t="s">
        <v>301</v>
      </c>
      <c r="C148" s="266">
        <v>67313.66</v>
      </c>
      <c r="D148" s="266">
        <v>150895.85999999999</v>
      </c>
      <c r="E148" s="266">
        <v>143670.23000000001</v>
      </c>
      <c r="F148" s="266">
        <v>60088.03</v>
      </c>
      <c r="G148" s="266"/>
      <c r="H148" s="260"/>
      <c r="I148" s="260"/>
    </row>
    <row r="149" spans="1:9" x14ac:dyDescent="0.25">
      <c r="A149" s="265" t="s">
        <v>302</v>
      </c>
      <c r="B149" s="260" t="s">
        <v>303</v>
      </c>
      <c r="C149" s="266">
        <v>7419.34</v>
      </c>
      <c r="D149" s="266">
        <v>14838.68</v>
      </c>
      <c r="E149" s="266">
        <v>14376.62</v>
      </c>
      <c r="F149" s="266">
        <v>6957.28</v>
      </c>
      <c r="G149" s="266"/>
      <c r="H149" s="260"/>
      <c r="I149" s="260"/>
    </row>
    <row r="150" spans="1:9" x14ac:dyDescent="0.25">
      <c r="A150" s="262" t="s">
        <v>304</v>
      </c>
      <c r="B150" s="263" t="s">
        <v>305</v>
      </c>
      <c r="C150" s="264">
        <v>3826578.12</v>
      </c>
      <c r="D150" s="264">
        <v>209680.94</v>
      </c>
      <c r="E150" s="264">
        <v>704745.35</v>
      </c>
      <c r="F150" s="264">
        <v>4321642.53</v>
      </c>
      <c r="G150" s="264"/>
      <c r="H150" s="263"/>
      <c r="I150" s="263"/>
    </row>
    <row r="151" spans="1:9" x14ac:dyDescent="0.25">
      <c r="A151" s="262" t="s">
        <v>306</v>
      </c>
      <c r="B151" s="263" t="s">
        <v>305</v>
      </c>
      <c r="C151" s="264">
        <v>3826578.12</v>
      </c>
      <c r="D151" s="264">
        <v>209680.94</v>
      </c>
      <c r="E151" s="264">
        <v>704745.35</v>
      </c>
      <c r="F151" s="264">
        <v>4321642.53</v>
      </c>
      <c r="G151" s="264"/>
      <c r="H151" s="263"/>
      <c r="I151" s="263"/>
    </row>
    <row r="152" spans="1:9" x14ac:dyDescent="0.25">
      <c r="A152" s="262" t="s">
        <v>307</v>
      </c>
      <c r="B152" s="263" t="s">
        <v>308</v>
      </c>
      <c r="C152" s="264">
        <v>3826578.12</v>
      </c>
      <c r="D152" s="264">
        <v>209680.94</v>
      </c>
      <c r="E152" s="264">
        <v>704745.35</v>
      </c>
      <c r="F152" s="264">
        <v>4321642.53</v>
      </c>
      <c r="G152" s="264"/>
      <c r="H152" s="263"/>
      <c r="I152" s="263"/>
    </row>
    <row r="153" spans="1:9" x14ac:dyDescent="0.25">
      <c r="A153" s="265" t="s">
        <v>309</v>
      </c>
      <c r="B153" s="260" t="s">
        <v>310</v>
      </c>
      <c r="C153" s="266">
        <v>2674738.46</v>
      </c>
      <c r="D153" s="266">
        <v>143281.10999999999</v>
      </c>
      <c r="E153" s="266">
        <v>334261.01</v>
      </c>
      <c r="F153" s="266">
        <v>2865718.36</v>
      </c>
      <c r="G153" s="266"/>
      <c r="H153" s="260"/>
      <c r="I153" s="260"/>
    </row>
    <row r="154" spans="1:9" x14ac:dyDescent="0.25">
      <c r="A154" s="265" t="s">
        <v>311</v>
      </c>
      <c r="B154" s="260" t="s">
        <v>312</v>
      </c>
      <c r="C154" s="266">
        <v>937500.56</v>
      </c>
      <c r="D154" s="266">
        <v>62904.98</v>
      </c>
      <c r="E154" s="266">
        <v>119542.92</v>
      </c>
      <c r="F154" s="266">
        <v>994138.5</v>
      </c>
      <c r="G154" s="266"/>
      <c r="H154" s="260"/>
      <c r="I154" s="260"/>
    </row>
    <row r="155" spans="1:9" x14ac:dyDescent="0.25">
      <c r="A155" s="265" t="s">
        <v>313</v>
      </c>
      <c r="B155" s="260" t="s">
        <v>314</v>
      </c>
      <c r="C155" s="266">
        <v>159372.84</v>
      </c>
      <c r="D155" s="266">
        <v>2416.1</v>
      </c>
      <c r="E155" s="266">
        <v>186589.08</v>
      </c>
      <c r="F155" s="266">
        <v>343545.82</v>
      </c>
      <c r="G155" s="266"/>
      <c r="H155" s="260"/>
      <c r="I155" s="260"/>
    </row>
    <row r="156" spans="1:9" x14ac:dyDescent="0.25">
      <c r="A156" s="265" t="s">
        <v>315</v>
      </c>
      <c r="B156" s="260" t="s">
        <v>316</v>
      </c>
      <c r="C156" s="266">
        <v>54966.26</v>
      </c>
      <c r="D156" s="266">
        <v>1078.75</v>
      </c>
      <c r="E156" s="266">
        <v>64352.34</v>
      </c>
      <c r="F156" s="266">
        <v>118239.85</v>
      </c>
      <c r="G156" s="266"/>
      <c r="H156" s="260"/>
      <c r="I156" s="260"/>
    </row>
    <row r="157" spans="1:9" x14ac:dyDescent="0.25">
      <c r="A157" s="262" t="s">
        <v>317</v>
      </c>
      <c r="B157" s="263" t="s">
        <v>150</v>
      </c>
      <c r="C157" s="264">
        <v>40618391.93</v>
      </c>
      <c r="D157" s="264">
        <v>6675442</v>
      </c>
      <c r="E157" s="264">
        <v>4520024.54</v>
      </c>
      <c r="F157" s="264">
        <v>38462974.469999999</v>
      </c>
      <c r="G157" s="264"/>
      <c r="H157" s="263"/>
      <c r="I157" s="263"/>
    </row>
    <row r="158" spans="1:9" x14ac:dyDescent="0.25">
      <c r="A158" s="262" t="s">
        <v>318</v>
      </c>
      <c r="B158" s="263" t="s">
        <v>319</v>
      </c>
      <c r="C158" s="264">
        <v>39072638.719999999</v>
      </c>
      <c r="D158" s="264">
        <v>6572805.9400000004</v>
      </c>
      <c r="E158" s="264">
        <v>4520024.54</v>
      </c>
      <c r="F158" s="264">
        <v>37019857.32</v>
      </c>
      <c r="G158" s="264"/>
      <c r="H158" s="263"/>
      <c r="I158" s="263"/>
    </row>
    <row r="159" spans="1:9" x14ac:dyDescent="0.25">
      <c r="A159" s="262" t="s">
        <v>320</v>
      </c>
      <c r="B159" s="263" t="s">
        <v>319</v>
      </c>
      <c r="C159" s="264">
        <v>39072638.719999999</v>
      </c>
      <c r="D159" s="264">
        <v>6572805.9400000004</v>
      </c>
      <c r="E159" s="264">
        <v>4520024.54</v>
      </c>
      <c r="F159" s="264">
        <v>37019857.32</v>
      </c>
      <c r="G159" s="264"/>
      <c r="H159" s="263"/>
      <c r="I159" s="263"/>
    </row>
    <row r="160" spans="1:9" x14ac:dyDescent="0.25">
      <c r="A160" s="262" t="s">
        <v>321</v>
      </c>
      <c r="B160" s="263" t="s">
        <v>319</v>
      </c>
      <c r="C160" s="264">
        <v>39072638.719999999</v>
      </c>
      <c r="D160" s="264">
        <v>6572805.9400000004</v>
      </c>
      <c r="E160" s="264">
        <v>4520024.54</v>
      </c>
      <c r="F160" s="264">
        <v>37019857.32</v>
      </c>
      <c r="G160" s="264"/>
      <c r="H160" s="263"/>
      <c r="I160" s="263"/>
    </row>
    <row r="161" spans="1:9" x14ac:dyDescent="0.25">
      <c r="A161" s="265" t="s">
        <v>322</v>
      </c>
      <c r="B161" s="260" t="s">
        <v>323</v>
      </c>
      <c r="C161" s="266">
        <v>11658522.390000001</v>
      </c>
      <c r="D161" s="266">
        <v>6281127.3899999997</v>
      </c>
      <c r="E161" s="266">
        <v>4410631.88</v>
      </c>
      <c r="F161" s="266">
        <v>9788026.8800000008</v>
      </c>
      <c r="G161" s="266"/>
      <c r="H161" s="260"/>
      <c r="I161" s="260"/>
    </row>
    <row r="162" spans="1:9" x14ac:dyDescent="0.25">
      <c r="A162" s="265" t="s">
        <v>324</v>
      </c>
      <c r="B162" s="260" t="s">
        <v>325</v>
      </c>
      <c r="C162" s="266">
        <v>3937524.69</v>
      </c>
      <c r="D162" s="266">
        <v>0</v>
      </c>
      <c r="E162" s="266">
        <v>36396.6</v>
      </c>
      <c r="F162" s="266">
        <v>3973921.29</v>
      </c>
      <c r="G162" s="266"/>
      <c r="H162" s="260"/>
      <c r="I162" s="260"/>
    </row>
    <row r="163" spans="1:9" x14ac:dyDescent="0.25">
      <c r="A163" s="265" t="s">
        <v>326</v>
      </c>
      <c r="B163" s="260" t="s">
        <v>327</v>
      </c>
      <c r="C163" s="266">
        <v>20052870.27</v>
      </c>
      <c r="D163" s="266">
        <v>291678.55</v>
      </c>
      <c r="E163" s="266">
        <v>0</v>
      </c>
      <c r="F163" s="266">
        <v>19761191.719999999</v>
      </c>
      <c r="G163" s="266"/>
      <c r="H163" s="260"/>
      <c r="I163" s="260"/>
    </row>
    <row r="164" spans="1:9" x14ac:dyDescent="0.25">
      <c r="A164" s="265" t="s">
        <v>328</v>
      </c>
      <c r="B164" s="260" t="s">
        <v>329</v>
      </c>
      <c r="C164" s="266">
        <v>3423721.37</v>
      </c>
      <c r="D164" s="266">
        <v>0</v>
      </c>
      <c r="E164" s="266">
        <v>72996.06</v>
      </c>
      <c r="F164" s="266">
        <v>3496717.43</v>
      </c>
      <c r="G164" s="266"/>
      <c r="H164" s="260"/>
      <c r="I164" s="260"/>
    </row>
    <row r="165" spans="1:9" x14ac:dyDescent="0.25">
      <c r="A165" s="262" t="s">
        <v>330</v>
      </c>
      <c r="B165" s="263" t="s">
        <v>305</v>
      </c>
      <c r="C165" s="264">
        <v>1545753.21</v>
      </c>
      <c r="D165" s="264">
        <v>102636.06</v>
      </c>
      <c r="E165" s="264">
        <v>0</v>
      </c>
      <c r="F165" s="264">
        <v>1443117.15</v>
      </c>
      <c r="G165" s="264"/>
      <c r="H165" s="263"/>
      <c r="I165" s="263"/>
    </row>
    <row r="166" spans="1:9" x14ac:dyDescent="0.25">
      <c r="A166" s="262" t="s">
        <v>331</v>
      </c>
      <c r="B166" s="263" t="s">
        <v>305</v>
      </c>
      <c r="C166" s="264">
        <v>1545753.21</v>
      </c>
      <c r="D166" s="264">
        <v>102636.06</v>
      </c>
      <c r="E166" s="264">
        <v>0</v>
      </c>
      <c r="F166" s="264">
        <v>1443117.15</v>
      </c>
      <c r="G166" s="264"/>
      <c r="H166" s="263"/>
      <c r="I166" s="263"/>
    </row>
    <row r="167" spans="1:9" x14ac:dyDescent="0.25">
      <c r="A167" s="262" t="s">
        <v>332</v>
      </c>
      <c r="B167" s="263" t="s">
        <v>305</v>
      </c>
      <c r="C167" s="264">
        <v>80000</v>
      </c>
      <c r="D167" s="264">
        <v>0</v>
      </c>
      <c r="E167" s="264">
        <v>0</v>
      </c>
      <c r="F167" s="264">
        <v>80000</v>
      </c>
      <c r="G167" s="264"/>
      <c r="H167" s="263"/>
      <c r="I167" s="263"/>
    </row>
    <row r="168" spans="1:9" x14ac:dyDescent="0.25">
      <c r="A168" s="265" t="s">
        <v>333</v>
      </c>
      <c r="B168" s="260" t="s">
        <v>334</v>
      </c>
      <c r="C168" s="266">
        <v>80000</v>
      </c>
      <c r="D168" s="266">
        <v>0</v>
      </c>
      <c r="E168" s="266">
        <v>0</v>
      </c>
      <c r="F168" s="266">
        <v>80000</v>
      </c>
      <c r="G168" s="266"/>
      <c r="H168" s="260"/>
      <c r="I168" s="260"/>
    </row>
    <row r="169" spans="1:9" x14ac:dyDescent="0.25">
      <c r="A169" s="262" t="s">
        <v>335</v>
      </c>
      <c r="B169" s="263" t="s">
        <v>336</v>
      </c>
      <c r="C169" s="264">
        <v>1465753.21</v>
      </c>
      <c r="D169" s="264">
        <v>102636.06</v>
      </c>
      <c r="E169" s="264">
        <v>0</v>
      </c>
      <c r="F169" s="264">
        <v>1363117.15</v>
      </c>
      <c r="G169" s="264"/>
      <c r="H169" s="263"/>
      <c r="I169" s="263"/>
    </row>
    <row r="170" spans="1:9" x14ac:dyDescent="0.25">
      <c r="A170" s="265" t="s">
        <v>337</v>
      </c>
      <c r="B170" s="260" t="s">
        <v>338</v>
      </c>
      <c r="C170" s="266">
        <v>1465753.21</v>
      </c>
      <c r="D170" s="266">
        <v>102636.06</v>
      </c>
      <c r="E170" s="266">
        <v>0</v>
      </c>
      <c r="F170" s="266">
        <v>1363117.15</v>
      </c>
      <c r="G170" s="266"/>
      <c r="H170" s="260"/>
      <c r="I170" s="260"/>
    </row>
    <row r="171" spans="1:9" x14ac:dyDescent="0.25">
      <c r="A171" s="262" t="s">
        <v>339</v>
      </c>
      <c r="B171" s="263" t="s">
        <v>340</v>
      </c>
      <c r="C171" s="264">
        <v>6242134.6600000001</v>
      </c>
      <c r="D171" s="264">
        <v>0</v>
      </c>
      <c r="E171" s="264">
        <v>6274370.79</v>
      </c>
      <c r="F171" s="264">
        <v>12516505.449999999</v>
      </c>
      <c r="G171" s="264"/>
      <c r="H171" s="263"/>
      <c r="I171" s="263"/>
    </row>
    <row r="172" spans="1:9" x14ac:dyDescent="0.25">
      <c r="A172" s="262" t="s">
        <v>341</v>
      </c>
      <c r="B172" s="263" t="s">
        <v>340</v>
      </c>
      <c r="C172" s="264">
        <v>6242134.6600000001</v>
      </c>
      <c r="D172" s="264">
        <v>0</v>
      </c>
      <c r="E172" s="264">
        <v>6274370.79</v>
      </c>
      <c r="F172" s="264">
        <v>12516505.449999999</v>
      </c>
      <c r="G172" s="264"/>
      <c r="H172" s="263"/>
      <c r="I172" s="263"/>
    </row>
    <row r="173" spans="1:9" x14ac:dyDescent="0.25">
      <c r="A173" s="262" t="s">
        <v>342</v>
      </c>
      <c r="B173" s="263" t="s">
        <v>343</v>
      </c>
      <c r="C173" s="264">
        <v>6242134.6600000001</v>
      </c>
      <c r="D173" s="264">
        <v>0</v>
      </c>
      <c r="E173" s="264">
        <v>6274370.79</v>
      </c>
      <c r="F173" s="264">
        <v>12516505.449999999</v>
      </c>
      <c r="G173" s="264"/>
      <c r="H173" s="263"/>
      <c r="I173" s="263"/>
    </row>
    <row r="174" spans="1:9" x14ac:dyDescent="0.25">
      <c r="A174" s="262" t="s">
        <v>344</v>
      </c>
      <c r="B174" s="263" t="s">
        <v>345</v>
      </c>
      <c r="C174" s="264">
        <v>6220134.6600000001</v>
      </c>
      <c r="D174" s="264">
        <v>0</v>
      </c>
      <c r="E174" s="264">
        <v>6274370.79</v>
      </c>
      <c r="F174" s="264">
        <v>12494505.449999999</v>
      </c>
      <c r="G174" s="264"/>
      <c r="H174" s="263"/>
      <c r="I174" s="263"/>
    </row>
    <row r="175" spans="1:9" x14ac:dyDescent="0.25">
      <c r="A175" s="262" t="s">
        <v>346</v>
      </c>
      <c r="B175" s="263" t="s">
        <v>347</v>
      </c>
      <c r="C175" s="264">
        <v>6220134.6600000001</v>
      </c>
      <c r="D175" s="264">
        <v>0</v>
      </c>
      <c r="E175" s="264">
        <v>6274370.79</v>
      </c>
      <c r="F175" s="264">
        <v>12494505.449999999</v>
      </c>
      <c r="G175" s="264"/>
      <c r="H175" s="263"/>
      <c r="I175" s="263"/>
    </row>
    <row r="176" spans="1:9" x14ac:dyDescent="0.25">
      <c r="A176" s="265" t="s">
        <v>348</v>
      </c>
      <c r="B176" s="260" t="s">
        <v>349</v>
      </c>
      <c r="C176" s="266">
        <v>6117099.5</v>
      </c>
      <c r="D176" s="266">
        <v>0</v>
      </c>
      <c r="E176" s="266">
        <v>6171734.7300000004</v>
      </c>
      <c r="F176" s="266">
        <v>12288834.23</v>
      </c>
      <c r="G176" s="266"/>
      <c r="H176" s="260"/>
      <c r="I176" s="260"/>
    </row>
    <row r="177" spans="1:9" x14ac:dyDescent="0.25">
      <c r="A177" s="265" t="s">
        <v>350</v>
      </c>
      <c r="B177" s="260" t="s">
        <v>351</v>
      </c>
      <c r="C177" s="266">
        <v>103035.16</v>
      </c>
      <c r="D177" s="266">
        <v>0</v>
      </c>
      <c r="E177" s="266">
        <v>102636.06</v>
      </c>
      <c r="F177" s="266">
        <v>205671.22</v>
      </c>
      <c r="G177" s="266"/>
      <c r="H177" s="260"/>
      <c r="I177" s="260"/>
    </row>
    <row r="178" spans="1:9" x14ac:dyDescent="0.25">
      <c r="A178" s="262" t="s">
        <v>352</v>
      </c>
      <c r="B178" s="263" t="s">
        <v>353</v>
      </c>
      <c r="C178" s="264">
        <v>22000</v>
      </c>
      <c r="D178" s="264">
        <v>0</v>
      </c>
      <c r="E178" s="264">
        <v>0</v>
      </c>
      <c r="F178" s="264">
        <v>22000</v>
      </c>
      <c r="G178" s="264"/>
      <c r="H178" s="263"/>
      <c r="I178" s="263"/>
    </row>
    <row r="179" spans="1:9" x14ac:dyDescent="0.25">
      <c r="A179" s="262" t="s">
        <v>354</v>
      </c>
      <c r="B179" s="263" t="s">
        <v>355</v>
      </c>
      <c r="C179" s="264">
        <v>22000</v>
      </c>
      <c r="D179" s="264">
        <v>0</v>
      </c>
      <c r="E179" s="264">
        <v>0</v>
      </c>
      <c r="F179" s="264">
        <v>22000</v>
      </c>
      <c r="G179" s="264"/>
      <c r="H179" s="263"/>
      <c r="I179" s="263"/>
    </row>
    <row r="180" spans="1:9" x14ac:dyDescent="0.25">
      <c r="A180" s="265" t="s">
        <v>356</v>
      </c>
      <c r="B180" s="260" t="s">
        <v>357</v>
      </c>
      <c r="C180" s="266">
        <v>22000</v>
      </c>
      <c r="D180" s="266">
        <v>0</v>
      </c>
      <c r="E180" s="266">
        <v>0</v>
      </c>
      <c r="F180" s="266">
        <v>22000</v>
      </c>
      <c r="G180" s="266"/>
      <c r="H180" s="260"/>
      <c r="I180" s="260"/>
    </row>
    <row r="181" spans="1:9" x14ac:dyDescent="0.25">
      <c r="A181" s="262" t="s">
        <v>358</v>
      </c>
      <c r="B181" s="263" t="s">
        <v>359</v>
      </c>
      <c r="C181" s="264">
        <v>6242134.6600000001</v>
      </c>
      <c r="D181" s="264">
        <v>6920920.5099999998</v>
      </c>
      <c r="E181" s="264">
        <v>646549.72</v>
      </c>
      <c r="F181" s="264">
        <v>12516505.449999999</v>
      </c>
      <c r="G181" s="264"/>
      <c r="H181" s="263"/>
      <c r="I181" s="263"/>
    </row>
    <row r="182" spans="1:9" x14ac:dyDescent="0.25">
      <c r="A182" s="262" t="s">
        <v>360</v>
      </c>
      <c r="B182" s="263" t="s">
        <v>361</v>
      </c>
      <c r="C182" s="264">
        <v>6476265.0499999998</v>
      </c>
      <c r="D182" s="264">
        <v>6908169.2300000004</v>
      </c>
      <c r="E182" s="264">
        <v>414325.3</v>
      </c>
      <c r="F182" s="264">
        <v>12970108.98</v>
      </c>
      <c r="G182" s="264"/>
      <c r="H182" s="263"/>
      <c r="I182" s="263"/>
    </row>
    <row r="183" spans="1:9" x14ac:dyDescent="0.25">
      <c r="A183" s="262" t="s">
        <v>362</v>
      </c>
      <c r="B183" s="263" t="s">
        <v>361</v>
      </c>
      <c r="C183" s="264">
        <v>6476265.0499999998</v>
      </c>
      <c r="D183" s="264">
        <v>6908169.2300000004</v>
      </c>
      <c r="E183" s="264">
        <v>414325.3</v>
      </c>
      <c r="F183" s="264">
        <v>12970108.98</v>
      </c>
      <c r="G183" s="264"/>
      <c r="H183" s="263"/>
      <c r="I183" s="263"/>
    </row>
    <row r="184" spans="1:9" x14ac:dyDescent="0.25">
      <c r="A184" s="262" t="s">
        <v>363</v>
      </c>
      <c r="B184" s="263" t="s">
        <v>364</v>
      </c>
      <c r="C184" s="264">
        <v>3934131.64</v>
      </c>
      <c r="D184" s="264">
        <v>4660626.6900000004</v>
      </c>
      <c r="E184" s="264">
        <v>400946.84</v>
      </c>
      <c r="F184" s="264">
        <v>8193811.4900000002</v>
      </c>
      <c r="G184" s="264"/>
      <c r="H184" s="263"/>
      <c r="I184" s="263"/>
    </row>
    <row r="185" spans="1:9" x14ac:dyDescent="0.25">
      <c r="A185" s="262" t="s">
        <v>365</v>
      </c>
      <c r="B185" s="263" t="s">
        <v>364</v>
      </c>
      <c r="C185" s="264">
        <v>1800800.49</v>
      </c>
      <c r="D185" s="264">
        <v>2314408.73</v>
      </c>
      <c r="E185" s="264">
        <v>109107.28</v>
      </c>
      <c r="F185" s="264">
        <v>4006101.94</v>
      </c>
      <c r="G185" s="264"/>
      <c r="H185" s="263"/>
      <c r="I185" s="263"/>
    </row>
    <row r="186" spans="1:9" x14ac:dyDescent="0.25">
      <c r="A186" s="265" t="s">
        <v>366</v>
      </c>
      <c r="B186" s="260" t="s">
        <v>367</v>
      </c>
      <c r="C186" s="266">
        <v>1675317.83</v>
      </c>
      <c r="D186" s="266">
        <v>2039780.17</v>
      </c>
      <c r="E186" s="266">
        <v>5330.85</v>
      </c>
      <c r="F186" s="266">
        <v>3709767.15</v>
      </c>
      <c r="G186" s="266"/>
      <c r="H186" s="260"/>
      <c r="I186" s="260"/>
    </row>
    <row r="187" spans="1:9" x14ac:dyDescent="0.25">
      <c r="A187" s="265" t="s">
        <v>641</v>
      </c>
      <c r="B187" s="260" t="s">
        <v>642</v>
      </c>
      <c r="C187" s="266">
        <v>0</v>
      </c>
      <c r="D187" s="266">
        <v>861.38</v>
      </c>
      <c r="E187" s="266">
        <v>861.38</v>
      </c>
      <c r="F187" s="266">
        <v>0</v>
      </c>
      <c r="G187" s="266"/>
      <c r="H187" s="260"/>
      <c r="I187" s="260"/>
    </row>
    <row r="188" spans="1:9" x14ac:dyDescent="0.25">
      <c r="A188" s="265" t="s">
        <v>368</v>
      </c>
      <c r="B188" s="260" t="s">
        <v>369</v>
      </c>
      <c r="C188" s="266">
        <v>0</v>
      </c>
      <c r="D188" s="266">
        <v>96722.55</v>
      </c>
      <c r="E188" s="266">
        <v>96722.55</v>
      </c>
      <c r="F188" s="266">
        <v>0</v>
      </c>
      <c r="G188" s="266"/>
      <c r="H188" s="260"/>
      <c r="I188" s="260"/>
    </row>
    <row r="189" spans="1:9" x14ac:dyDescent="0.25">
      <c r="A189" s="265" t="s">
        <v>370</v>
      </c>
      <c r="B189" s="260" t="s">
        <v>371</v>
      </c>
      <c r="C189" s="266">
        <v>46506.080000000002</v>
      </c>
      <c r="D189" s="266">
        <v>94688.84</v>
      </c>
      <c r="E189" s="266">
        <v>0</v>
      </c>
      <c r="F189" s="266">
        <v>141194.92000000001</v>
      </c>
      <c r="G189" s="266"/>
      <c r="H189" s="260"/>
      <c r="I189" s="260"/>
    </row>
    <row r="190" spans="1:9" x14ac:dyDescent="0.25">
      <c r="A190" s="265" t="s">
        <v>372</v>
      </c>
      <c r="B190" s="260" t="s">
        <v>373</v>
      </c>
      <c r="C190" s="266">
        <v>1324.5</v>
      </c>
      <c r="D190" s="266">
        <v>1589.4</v>
      </c>
      <c r="E190" s="266">
        <v>0</v>
      </c>
      <c r="F190" s="266">
        <v>2913.9</v>
      </c>
      <c r="G190" s="266"/>
      <c r="H190" s="260"/>
      <c r="I190" s="260"/>
    </row>
    <row r="191" spans="1:9" x14ac:dyDescent="0.25">
      <c r="A191" s="265" t="s">
        <v>374</v>
      </c>
      <c r="B191" s="260" t="s">
        <v>375</v>
      </c>
      <c r="C191" s="266">
        <v>-1967.7</v>
      </c>
      <c r="D191" s="266">
        <v>0</v>
      </c>
      <c r="E191" s="266">
        <v>6192.5</v>
      </c>
      <c r="F191" s="266">
        <v>-8160.2</v>
      </c>
      <c r="G191" s="266"/>
      <c r="H191" s="260"/>
      <c r="I191" s="260"/>
    </row>
    <row r="192" spans="1:9" x14ac:dyDescent="0.25">
      <c r="A192" s="265" t="s">
        <v>376</v>
      </c>
      <c r="B192" s="260" t="s">
        <v>377</v>
      </c>
      <c r="C192" s="266">
        <v>6619.78</v>
      </c>
      <c r="D192" s="266">
        <v>7766.39</v>
      </c>
      <c r="E192" s="266">
        <v>0</v>
      </c>
      <c r="F192" s="266">
        <v>14386.17</v>
      </c>
      <c r="G192" s="266"/>
      <c r="H192" s="260"/>
      <c r="I192" s="260"/>
    </row>
    <row r="193" spans="1:9" x14ac:dyDescent="0.25">
      <c r="A193" s="265" t="s">
        <v>378</v>
      </c>
      <c r="B193" s="260" t="s">
        <v>379</v>
      </c>
      <c r="C193" s="266">
        <v>73000</v>
      </c>
      <c r="D193" s="266">
        <v>73000</v>
      </c>
      <c r="E193" s="266">
        <v>0</v>
      </c>
      <c r="F193" s="266">
        <v>146000</v>
      </c>
      <c r="G193" s="266"/>
      <c r="H193" s="260"/>
      <c r="I193" s="260"/>
    </row>
    <row r="194" spans="1:9" x14ac:dyDescent="0.25">
      <c r="A194" s="262" t="s">
        <v>380</v>
      </c>
      <c r="B194" s="263" t="s">
        <v>381</v>
      </c>
      <c r="C194" s="264">
        <v>821719.85</v>
      </c>
      <c r="D194" s="264">
        <v>809928.1</v>
      </c>
      <c r="E194" s="264">
        <v>179730.85</v>
      </c>
      <c r="F194" s="264">
        <v>1451917.1</v>
      </c>
      <c r="G194" s="264"/>
      <c r="H194" s="263"/>
      <c r="I194" s="263"/>
    </row>
    <row r="195" spans="1:9" x14ac:dyDescent="0.25">
      <c r="A195" s="265" t="s">
        <v>382</v>
      </c>
      <c r="B195" s="260" t="s">
        <v>383</v>
      </c>
      <c r="C195" s="266">
        <v>411850.78</v>
      </c>
      <c r="D195" s="266">
        <v>568938.39</v>
      </c>
      <c r="E195" s="266">
        <v>142741.71</v>
      </c>
      <c r="F195" s="266">
        <v>838047.46</v>
      </c>
      <c r="G195" s="266"/>
      <c r="H195" s="260"/>
      <c r="I195" s="260"/>
    </row>
    <row r="196" spans="1:9" x14ac:dyDescent="0.25">
      <c r="A196" s="265" t="s">
        <v>384</v>
      </c>
      <c r="B196" s="260" t="s">
        <v>385</v>
      </c>
      <c r="C196" s="266">
        <v>19366.96</v>
      </c>
      <c r="D196" s="266">
        <v>19193.57</v>
      </c>
      <c r="E196" s="266">
        <v>0</v>
      </c>
      <c r="F196" s="266">
        <v>38560.53</v>
      </c>
      <c r="G196" s="266"/>
      <c r="H196" s="260"/>
      <c r="I196" s="260"/>
    </row>
    <row r="197" spans="1:9" x14ac:dyDescent="0.25">
      <c r="A197" s="265" t="s">
        <v>386</v>
      </c>
      <c r="B197" s="260" t="s">
        <v>387</v>
      </c>
      <c r="C197" s="266">
        <v>340495.9</v>
      </c>
      <c r="D197" s="266">
        <v>153868.84</v>
      </c>
      <c r="E197" s="266">
        <v>2393.2600000000002</v>
      </c>
      <c r="F197" s="266">
        <v>491971.48</v>
      </c>
      <c r="G197" s="266"/>
      <c r="H197" s="260"/>
      <c r="I197" s="260"/>
    </row>
    <row r="198" spans="1:9" x14ac:dyDescent="0.25">
      <c r="A198" s="265" t="s">
        <v>388</v>
      </c>
      <c r="B198" s="260" t="s">
        <v>389</v>
      </c>
      <c r="C198" s="266">
        <v>50006.21</v>
      </c>
      <c r="D198" s="266">
        <v>67927.3</v>
      </c>
      <c r="E198" s="266">
        <v>34595.879999999997</v>
      </c>
      <c r="F198" s="266">
        <v>83337.63</v>
      </c>
      <c r="G198" s="266"/>
      <c r="H198" s="260"/>
      <c r="I198" s="260"/>
    </row>
    <row r="199" spans="1:9" x14ac:dyDescent="0.25">
      <c r="A199" s="262" t="s">
        <v>390</v>
      </c>
      <c r="B199" s="263" t="s">
        <v>391</v>
      </c>
      <c r="C199" s="264">
        <v>667524.11</v>
      </c>
      <c r="D199" s="264">
        <v>817418.61</v>
      </c>
      <c r="E199" s="264">
        <v>38363.79</v>
      </c>
      <c r="F199" s="264">
        <v>1446578.93</v>
      </c>
      <c r="G199" s="264"/>
      <c r="H199" s="263"/>
      <c r="I199" s="263"/>
    </row>
    <row r="200" spans="1:9" x14ac:dyDescent="0.25">
      <c r="A200" s="265" t="s">
        <v>392</v>
      </c>
      <c r="B200" s="260" t="s">
        <v>393</v>
      </c>
      <c r="C200" s="266">
        <v>471698.75</v>
      </c>
      <c r="D200" s="266">
        <v>609065.68999999994</v>
      </c>
      <c r="E200" s="266">
        <v>29267.51</v>
      </c>
      <c r="F200" s="266">
        <v>1051496.93</v>
      </c>
      <c r="G200" s="266"/>
      <c r="H200" s="260"/>
      <c r="I200" s="260"/>
    </row>
    <row r="201" spans="1:9" x14ac:dyDescent="0.25">
      <c r="A201" s="265" t="s">
        <v>394</v>
      </c>
      <c r="B201" s="260" t="s">
        <v>395</v>
      </c>
      <c r="C201" s="266">
        <v>173206.01</v>
      </c>
      <c r="D201" s="266">
        <v>185878.81</v>
      </c>
      <c r="E201" s="266">
        <v>9085.34</v>
      </c>
      <c r="F201" s="266">
        <v>349999.48</v>
      </c>
      <c r="G201" s="266"/>
      <c r="H201" s="260"/>
      <c r="I201" s="260"/>
    </row>
    <row r="202" spans="1:9" x14ac:dyDescent="0.25">
      <c r="A202" s="265" t="s">
        <v>396</v>
      </c>
      <c r="B202" s="260" t="s">
        <v>397</v>
      </c>
      <c r="C202" s="266">
        <v>22608.41</v>
      </c>
      <c r="D202" s="266">
        <v>22474.11</v>
      </c>
      <c r="E202" s="266">
        <v>0</v>
      </c>
      <c r="F202" s="266">
        <v>45082.52</v>
      </c>
      <c r="G202" s="266"/>
      <c r="H202" s="260"/>
      <c r="I202" s="260"/>
    </row>
    <row r="203" spans="1:9" x14ac:dyDescent="0.25">
      <c r="A203" s="265" t="s">
        <v>637</v>
      </c>
      <c r="B203" s="260" t="s">
        <v>638</v>
      </c>
      <c r="C203" s="266">
        <v>10.94</v>
      </c>
      <c r="D203" s="266">
        <v>0</v>
      </c>
      <c r="E203" s="266">
        <v>10.94</v>
      </c>
      <c r="F203" s="266">
        <v>0</v>
      </c>
      <c r="G203" s="266"/>
      <c r="H203" s="260"/>
      <c r="I203" s="260"/>
    </row>
    <row r="204" spans="1:9" x14ac:dyDescent="0.25">
      <c r="A204" s="262" t="s">
        <v>398</v>
      </c>
      <c r="B204" s="263" t="s">
        <v>308</v>
      </c>
      <c r="C204" s="264">
        <v>613732.30000000005</v>
      </c>
      <c r="D204" s="264">
        <v>705451.75</v>
      </c>
      <c r="E204" s="264">
        <v>73744.92</v>
      </c>
      <c r="F204" s="264">
        <v>1245439.1299999999</v>
      </c>
      <c r="G204" s="264"/>
      <c r="H204" s="263"/>
      <c r="I204" s="263"/>
    </row>
    <row r="205" spans="1:9" x14ac:dyDescent="0.25">
      <c r="A205" s="265" t="s">
        <v>399</v>
      </c>
      <c r="B205" s="260" t="s">
        <v>400</v>
      </c>
      <c r="C205" s="266">
        <v>338249.7</v>
      </c>
      <c r="D205" s="266">
        <v>334967.40999999997</v>
      </c>
      <c r="E205" s="266">
        <v>46558.559999999998</v>
      </c>
      <c r="F205" s="266">
        <v>626658.55000000005</v>
      </c>
      <c r="G205" s="266"/>
      <c r="H205" s="260"/>
      <c r="I205" s="260"/>
    </row>
    <row r="206" spans="1:9" x14ac:dyDescent="0.25">
      <c r="A206" s="265" t="s">
        <v>401</v>
      </c>
      <c r="B206" s="260" t="s">
        <v>402</v>
      </c>
      <c r="C206" s="266">
        <v>45803.65</v>
      </c>
      <c r="D206" s="266">
        <v>91813.86</v>
      </c>
      <c r="E206" s="266">
        <v>19274.439999999999</v>
      </c>
      <c r="F206" s="266">
        <v>118343.07</v>
      </c>
      <c r="G206" s="266"/>
      <c r="H206" s="260"/>
      <c r="I206" s="260"/>
    </row>
    <row r="207" spans="1:9" x14ac:dyDescent="0.25">
      <c r="A207" s="265" t="s">
        <v>403</v>
      </c>
      <c r="B207" s="260" t="s">
        <v>404</v>
      </c>
      <c r="C207" s="266">
        <v>13871.01</v>
      </c>
      <c r="D207" s="266">
        <v>27729.06</v>
      </c>
      <c r="E207" s="266">
        <v>5821.02</v>
      </c>
      <c r="F207" s="266">
        <v>35779.050000000003</v>
      </c>
      <c r="G207" s="266"/>
      <c r="H207" s="260"/>
      <c r="I207" s="260"/>
    </row>
    <row r="208" spans="1:9" x14ac:dyDescent="0.25">
      <c r="A208" s="265" t="s">
        <v>405</v>
      </c>
      <c r="B208" s="260" t="s">
        <v>406</v>
      </c>
      <c r="C208" s="266">
        <v>160465.01</v>
      </c>
      <c r="D208" s="266">
        <v>186589.08</v>
      </c>
      <c r="E208" s="266">
        <v>1554.72</v>
      </c>
      <c r="F208" s="266">
        <v>345499.37</v>
      </c>
      <c r="G208" s="266"/>
      <c r="H208" s="260"/>
      <c r="I208" s="260"/>
    </row>
    <row r="209" spans="1:9" x14ac:dyDescent="0.25">
      <c r="A209" s="265" t="s">
        <v>407</v>
      </c>
      <c r="B209" s="260" t="s">
        <v>408</v>
      </c>
      <c r="C209" s="266">
        <v>42505.5</v>
      </c>
      <c r="D209" s="266">
        <v>49425.25</v>
      </c>
      <c r="E209" s="266">
        <v>411.8</v>
      </c>
      <c r="F209" s="266">
        <v>91518.95</v>
      </c>
      <c r="G209" s="266"/>
      <c r="H209" s="260"/>
      <c r="I209" s="260"/>
    </row>
    <row r="210" spans="1:9" x14ac:dyDescent="0.25">
      <c r="A210" s="265" t="s">
        <v>409</v>
      </c>
      <c r="B210" s="260" t="s">
        <v>410</v>
      </c>
      <c r="C210" s="266">
        <v>12837.43</v>
      </c>
      <c r="D210" s="266">
        <v>14927.09</v>
      </c>
      <c r="E210" s="266">
        <v>124.38</v>
      </c>
      <c r="F210" s="266">
        <v>27640.14</v>
      </c>
      <c r="G210" s="266"/>
      <c r="H210" s="260"/>
      <c r="I210" s="260"/>
    </row>
    <row r="211" spans="1:9" x14ac:dyDescent="0.25">
      <c r="A211" s="262" t="s">
        <v>411</v>
      </c>
      <c r="B211" s="263" t="s">
        <v>412</v>
      </c>
      <c r="C211" s="264">
        <v>30354.89</v>
      </c>
      <c r="D211" s="264">
        <v>13419.5</v>
      </c>
      <c r="E211" s="264">
        <v>0</v>
      </c>
      <c r="F211" s="264">
        <v>43774.39</v>
      </c>
      <c r="G211" s="264"/>
      <c r="H211" s="263"/>
      <c r="I211" s="263"/>
    </row>
    <row r="212" spans="1:9" x14ac:dyDescent="0.25">
      <c r="A212" s="265" t="s">
        <v>413</v>
      </c>
      <c r="B212" s="260" t="s">
        <v>414</v>
      </c>
      <c r="C212" s="266">
        <v>17208</v>
      </c>
      <c r="D212" s="266">
        <v>13419.5</v>
      </c>
      <c r="E212" s="266">
        <v>0</v>
      </c>
      <c r="F212" s="266">
        <v>30627.5</v>
      </c>
      <c r="G212" s="266"/>
      <c r="H212" s="260"/>
      <c r="I212" s="260"/>
    </row>
    <row r="213" spans="1:9" x14ac:dyDescent="0.25">
      <c r="A213" s="265" t="s">
        <v>415</v>
      </c>
      <c r="B213" s="260" t="s">
        <v>412</v>
      </c>
      <c r="C213" s="266">
        <v>13146.89</v>
      </c>
      <c r="D213" s="266">
        <v>0</v>
      </c>
      <c r="E213" s="266">
        <v>0</v>
      </c>
      <c r="F213" s="266">
        <v>13146.89</v>
      </c>
      <c r="G213" s="266"/>
      <c r="H213" s="260"/>
      <c r="I213" s="260"/>
    </row>
    <row r="214" spans="1:9" x14ac:dyDescent="0.25">
      <c r="A214" s="262" t="s">
        <v>416</v>
      </c>
      <c r="B214" s="263" t="s">
        <v>361</v>
      </c>
      <c r="C214" s="264">
        <v>1500906.12</v>
      </c>
      <c r="D214" s="264">
        <v>1228834.1599999999</v>
      </c>
      <c r="E214" s="264">
        <v>778.37</v>
      </c>
      <c r="F214" s="264">
        <v>2728961.91</v>
      </c>
      <c r="G214" s="264"/>
      <c r="H214" s="263"/>
      <c r="I214" s="263"/>
    </row>
    <row r="215" spans="1:9" x14ac:dyDescent="0.25">
      <c r="A215" s="262" t="s">
        <v>417</v>
      </c>
      <c r="B215" s="263" t="s">
        <v>418</v>
      </c>
      <c r="C215" s="264">
        <v>134352.01</v>
      </c>
      <c r="D215" s="264">
        <v>122801.73</v>
      </c>
      <c r="E215" s="264">
        <v>778.37</v>
      </c>
      <c r="F215" s="264">
        <v>256375.37</v>
      </c>
      <c r="G215" s="264"/>
      <c r="H215" s="263"/>
      <c r="I215" s="263"/>
    </row>
    <row r="216" spans="1:9" x14ac:dyDescent="0.25">
      <c r="A216" s="265" t="s">
        <v>419</v>
      </c>
      <c r="B216" s="260" t="s">
        <v>420</v>
      </c>
      <c r="C216" s="266">
        <v>16214.8</v>
      </c>
      <c r="D216" s="266">
        <v>5279.01</v>
      </c>
      <c r="E216" s="266">
        <v>0</v>
      </c>
      <c r="F216" s="266">
        <v>21493.81</v>
      </c>
      <c r="G216" s="266"/>
      <c r="H216" s="260"/>
      <c r="I216" s="260"/>
    </row>
    <row r="217" spans="1:9" x14ac:dyDescent="0.25">
      <c r="A217" s="265" t="s">
        <v>421</v>
      </c>
      <c r="B217" s="260" t="s">
        <v>422</v>
      </c>
      <c r="C217" s="266">
        <v>66542.17</v>
      </c>
      <c r="D217" s="266">
        <v>67864.33</v>
      </c>
      <c r="E217" s="266">
        <v>0</v>
      </c>
      <c r="F217" s="266">
        <v>134406.5</v>
      </c>
      <c r="G217" s="266"/>
      <c r="H217" s="260"/>
      <c r="I217" s="260"/>
    </row>
    <row r="218" spans="1:9" x14ac:dyDescent="0.25">
      <c r="A218" s="265" t="s">
        <v>423</v>
      </c>
      <c r="B218" s="260" t="s">
        <v>424</v>
      </c>
      <c r="C218" s="266">
        <v>31136.17</v>
      </c>
      <c r="D218" s="266">
        <v>29038.09</v>
      </c>
      <c r="E218" s="266">
        <v>778.37</v>
      </c>
      <c r="F218" s="266">
        <v>59395.89</v>
      </c>
      <c r="G218" s="266"/>
      <c r="H218" s="260"/>
      <c r="I218" s="260"/>
    </row>
    <row r="219" spans="1:9" x14ac:dyDescent="0.25">
      <c r="A219" s="265" t="s">
        <v>425</v>
      </c>
      <c r="B219" s="260" t="s">
        <v>426</v>
      </c>
      <c r="C219" s="266">
        <v>20458.87</v>
      </c>
      <c r="D219" s="266">
        <v>20620.3</v>
      </c>
      <c r="E219" s="266">
        <v>0</v>
      </c>
      <c r="F219" s="266">
        <v>41079.17</v>
      </c>
      <c r="G219" s="266"/>
      <c r="H219" s="260"/>
      <c r="I219" s="260"/>
    </row>
    <row r="220" spans="1:9" x14ac:dyDescent="0.25">
      <c r="A220" s="262" t="s">
        <v>427</v>
      </c>
      <c r="B220" s="263" t="s">
        <v>428</v>
      </c>
      <c r="C220" s="264">
        <v>747306.11</v>
      </c>
      <c r="D220" s="264">
        <v>657020.99</v>
      </c>
      <c r="E220" s="264">
        <v>0</v>
      </c>
      <c r="F220" s="264">
        <v>1404327.1</v>
      </c>
      <c r="G220" s="264"/>
      <c r="H220" s="263"/>
      <c r="I220" s="263"/>
    </row>
    <row r="221" spans="1:9" x14ac:dyDescent="0.25">
      <c r="A221" s="265" t="s">
        <v>429</v>
      </c>
      <c r="B221" s="260" t="s">
        <v>430</v>
      </c>
      <c r="C221" s="266">
        <v>247308.11</v>
      </c>
      <c r="D221" s="266">
        <v>218881.99</v>
      </c>
      <c r="E221" s="266">
        <v>0</v>
      </c>
      <c r="F221" s="266">
        <v>466190.1</v>
      </c>
      <c r="G221" s="266"/>
      <c r="H221" s="260"/>
      <c r="I221" s="260"/>
    </row>
    <row r="222" spans="1:9" x14ac:dyDescent="0.25">
      <c r="A222" s="265" t="s">
        <v>431</v>
      </c>
      <c r="B222" s="260" t="s">
        <v>432</v>
      </c>
      <c r="C222" s="266">
        <v>215749.48</v>
      </c>
      <c r="D222" s="266">
        <v>206204.43</v>
      </c>
      <c r="E222" s="266">
        <v>0</v>
      </c>
      <c r="F222" s="266">
        <v>421953.91</v>
      </c>
      <c r="G222" s="266"/>
      <c r="H222" s="260"/>
      <c r="I222" s="260"/>
    </row>
    <row r="223" spans="1:9" x14ac:dyDescent="0.25">
      <c r="A223" s="265" t="s">
        <v>433</v>
      </c>
      <c r="B223" s="260" t="s">
        <v>434</v>
      </c>
      <c r="C223" s="266">
        <v>20830.330000000002</v>
      </c>
      <c r="D223" s="266">
        <v>16254.01</v>
      </c>
      <c r="E223" s="266">
        <v>0</v>
      </c>
      <c r="F223" s="266">
        <v>37084.339999999997</v>
      </c>
      <c r="G223" s="266"/>
      <c r="H223" s="260"/>
      <c r="I223" s="260"/>
    </row>
    <row r="224" spans="1:9" x14ac:dyDescent="0.25">
      <c r="A224" s="265" t="s">
        <v>435</v>
      </c>
      <c r="B224" s="260" t="s">
        <v>436</v>
      </c>
      <c r="C224" s="266">
        <v>102429.13</v>
      </c>
      <c r="D224" s="266">
        <v>91179.61</v>
      </c>
      <c r="E224" s="266">
        <v>0</v>
      </c>
      <c r="F224" s="266">
        <v>193608.74</v>
      </c>
      <c r="G224" s="266"/>
      <c r="H224" s="260"/>
      <c r="I224" s="260"/>
    </row>
    <row r="225" spans="1:9" x14ac:dyDescent="0.25">
      <c r="A225" s="265" t="s">
        <v>437</v>
      </c>
      <c r="B225" s="260" t="s">
        <v>438</v>
      </c>
      <c r="C225" s="266">
        <v>7007</v>
      </c>
      <c r="D225" s="266">
        <v>65044.75</v>
      </c>
      <c r="E225" s="266">
        <v>0</v>
      </c>
      <c r="F225" s="266">
        <v>72051.75</v>
      </c>
      <c r="G225" s="266"/>
      <c r="H225" s="260"/>
      <c r="I225" s="260"/>
    </row>
    <row r="226" spans="1:9" x14ac:dyDescent="0.25">
      <c r="A226" s="265" t="s">
        <v>439</v>
      </c>
      <c r="B226" s="260" t="s">
        <v>440</v>
      </c>
      <c r="C226" s="266">
        <v>9619.15</v>
      </c>
      <c r="D226" s="266">
        <v>8338.94</v>
      </c>
      <c r="E226" s="266">
        <v>0</v>
      </c>
      <c r="F226" s="266">
        <v>17958.09</v>
      </c>
      <c r="G226" s="266"/>
      <c r="H226" s="260"/>
      <c r="I226" s="260"/>
    </row>
    <row r="227" spans="1:9" x14ac:dyDescent="0.25">
      <c r="A227" s="265" t="s">
        <v>441</v>
      </c>
      <c r="B227" s="260" t="s">
        <v>166</v>
      </c>
      <c r="C227" s="266">
        <v>144362.91</v>
      </c>
      <c r="D227" s="266">
        <v>51117.26</v>
      </c>
      <c r="E227" s="266">
        <v>0</v>
      </c>
      <c r="F227" s="266">
        <v>195480.17</v>
      </c>
      <c r="G227" s="266"/>
      <c r="H227" s="260"/>
      <c r="I227" s="260"/>
    </row>
    <row r="228" spans="1:9" x14ac:dyDescent="0.25">
      <c r="A228" s="262" t="s">
        <v>442</v>
      </c>
      <c r="B228" s="263" t="s">
        <v>443</v>
      </c>
      <c r="C228" s="264">
        <v>113115.31</v>
      </c>
      <c r="D228" s="264">
        <v>57218.14</v>
      </c>
      <c r="E228" s="264">
        <v>0</v>
      </c>
      <c r="F228" s="264">
        <v>170333.45</v>
      </c>
      <c r="G228" s="264"/>
      <c r="H228" s="263"/>
      <c r="I228" s="263"/>
    </row>
    <row r="229" spans="1:9" x14ac:dyDescent="0.25">
      <c r="A229" s="265" t="s">
        <v>444</v>
      </c>
      <c r="B229" s="260" t="s">
        <v>445</v>
      </c>
      <c r="C229" s="266">
        <v>76340.639999999999</v>
      </c>
      <c r="D229" s="266">
        <v>34914.93</v>
      </c>
      <c r="E229" s="266">
        <v>0</v>
      </c>
      <c r="F229" s="266">
        <v>111255.57</v>
      </c>
      <c r="G229" s="266"/>
      <c r="H229" s="260"/>
      <c r="I229" s="260"/>
    </row>
    <row r="230" spans="1:9" x14ac:dyDescent="0.25">
      <c r="A230" s="265" t="s">
        <v>446</v>
      </c>
      <c r="B230" s="260" t="s">
        <v>447</v>
      </c>
      <c r="C230" s="266">
        <v>36774.67</v>
      </c>
      <c r="D230" s="266">
        <v>22303.21</v>
      </c>
      <c r="E230" s="266">
        <v>0</v>
      </c>
      <c r="F230" s="266">
        <v>59077.88</v>
      </c>
      <c r="G230" s="266"/>
      <c r="H230" s="260"/>
      <c r="I230" s="260"/>
    </row>
    <row r="231" spans="1:9" x14ac:dyDescent="0.25">
      <c r="A231" s="262" t="s">
        <v>450</v>
      </c>
      <c r="B231" s="263" t="s">
        <v>451</v>
      </c>
      <c r="C231" s="264">
        <v>312510.83</v>
      </c>
      <c r="D231" s="264">
        <v>277665.86</v>
      </c>
      <c r="E231" s="264">
        <v>0</v>
      </c>
      <c r="F231" s="264">
        <v>590176.68999999994</v>
      </c>
      <c r="G231" s="264"/>
      <c r="H231" s="263"/>
      <c r="I231" s="263"/>
    </row>
    <row r="232" spans="1:9" x14ac:dyDescent="0.25">
      <c r="A232" s="265" t="s">
        <v>452</v>
      </c>
      <c r="B232" s="260" t="s">
        <v>453</v>
      </c>
      <c r="C232" s="266">
        <v>237200.67</v>
      </c>
      <c r="D232" s="266">
        <v>122083.67</v>
      </c>
      <c r="E232" s="266">
        <v>0</v>
      </c>
      <c r="F232" s="266">
        <v>359284.34</v>
      </c>
      <c r="G232" s="266"/>
      <c r="H232" s="260"/>
      <c r="I232" s="260"/>
    </row>
    <row r="233" spans="1:9" x14ac:dyDescent="0.25">
      <c r="A233" s="265" t="s">
        <v>454</v>
      </c>
      <c r="B233" s="260" t="s">
        <v>455</v>
      </c>
      <c r="C233" s="266">
        <v>11238</v>
      </c>
      <c r="D233" s="266">
        <v>19293.13</v>
      </c>
      <c r="E233" s="266">
        <v>0</v>
      </c>
      <c r="F233" s="266">
        <v>30531.13</v>
      </c>
      <c r="G233" s="266"/>
      <c r="H233" s="260"/>
      <c r="I233" s="260"/>
    </row>
    <row r="234" spans="1:9" x14ac:dyDescent="0.25">
      <c r="A234" s="265" t="s">
        <v>456</v>
      </c>
      <c r="B234" s="260" t="s">
        <v>457</v>
      </c>
      <c r="C234" s="266">
        <v>62542.05</v>
      </c>
      <c r="D234" s="266">
        <v>36783.769999999997</v>
      </c>
      <c r="E234" s="266">
        <v>0</v>
      </c>
      <c r="F234" s="266">
        <v>99325.82</v>
      </c>
      <c r="G234" s="266"/>
      <c r="H234" s="260"/>
      <c r="I234" s="260"/>
    </row>
    <row r="235" spans="1:9" x14ac:dyDescent="0.25">
      <c r="A235" s="265" t="s">
        <v>458</v>
      </c>
      <c r="B235" s="260" t="s">
        <v>459</v>
      </c>
      <c r="C235" s="266">
        <v>-12081.63</v>
      </c>
      <c r="D235" s="266">
        <v>0</v>
      </c>
      <c r="E235" s="266">
        <v>0</v>
      </c>
      <c r="F235" s="266">
        <v>-12081.63</v>
      </c>
      <c r="G235" s="266"/>
      <c r="H235" s="260"/>
      <c r="I235" s="260"/>
    </row>
    <row r="236" spans="1:9" x14ac:dyDescent="0.25">
      <c r="A236" s="265" t="s">
        <v>460</v>
      </c>
      <c r="B236" s="260" t="s">
        <v>461</v>
      </c>
      <c r="C236" s="266">
        <v>13611.74</v>
      </c>
      <c r="D236" s="266">
        <v>99505.29</v>
      </c>
      <c r="E236" s="266">
        <v>0</v>
      </c>
      <c r="F236" s="266">
        <v>113117.03</v>
      </c>
      <c r="G236" s="266"/>
      <c r="H236" s="260"/>
      <c r="I236" s="260"/>
    </row>
    <row r="237" spans="1:9" x14ac:dyDescent="0.25">
      <c r="A237" s="262" t="s">
        <v>462</v>
      </c>
      <c r="B237" s="263" t="s">
        <v>463</v>
      </c>
      <c r="C237" s="264">
        <v>19685.759999999998</v>
      </c>
      <c r="D237" s="264">
        <v>28272.85</v>
      </c>
      <c r="E237" s="264">
        <v>0</v>
      </c>
      <c r="F237" s="264">
        <v>47958.61</v>
      </c>
      <c r="G237" s="264"/>
      <c r="H237" s="263"/>
      <c r="I237" s="263"/>
    </row>
    <row r="238" spans="1:9" x14ac:dyDescent="0.25">
      <c r="A238" s="265" t="s">
        <v>464</v>
      </c>
      <c r="B238" s="260" t="s">
        <v>465</v>
      </c>
      <c r="C238" s="266">
        <v>4474.18</v>
      </c>
      <c r="D238" s="266">
        <v>8486.3700000000008</v>
      </c>
      <c r="E238" s="266">
        <v>0</v>
      </c>
      <c r="F238" s="266">
        <v>12960.55</v>
      </c>
      <c r="G238" s="266"/>
      <c r="H238" s="260"/>
      <c r="I238" s="260"/>
    </row>
    <row r="239" spans="1:9" x14ac:dyDescent="0.25">
      <c r="A239" s="265" t="s">
        <v>466</v>
      </c>
      <c r="B239" s="260" t="s">
        <v>467</v>
      </c>
      <c r="C239" s="266">
        <v>14152.58</v>
      </c>
      <c r="D239" s="266">
        <v>19616.580000000002</v>
      </c>
      <c r="E239" s="266">
        <v>0</v>
      </c>
      <c r="F239" s="266">
        <v>33769.160000000003</v>
      </c>
      <c r="G239" s="266"/>
      <c r="H239" s="260"/>
      <c r="I239" s="260"/>
    </row>
    <row r="240" spans="1:9" x14ac:dyDescent="0.25">
      <c r="A240" s="265" t="s">
        <v>468</v>
      </c>
      <c r="B240" s="260" t="s">
        <v>469</v>
      </c>
      <c r="C240" s="266">
        <v>1059</v>
      </c>
      <c r="D240" s="266">
        <v>169.9</v>
      </c>
      <c r="E240" s="266">
        <v>0</v>
      </c>
      <c r="F240" s="266">
        <v>1228.9000000000001</v>
      </c>
      <c r="G240" s="266"/>
      <c r="H240" s="260"/>
      <c r="I240" s="260"/>
    </row>
    <row r="241" spans="1:9" x14ac:dyDescent="0.25">
      <c r="A241" s="262" t="s">
        <v>470</v>
      </c>
      <c r="B241" s="263" t="s">
        <v>471</v>
      </c>
      <c r="C241" s="264">
        <v>5121.3999999999996</v>
      </c>
      <c r="D241" s="264">
        <v>5800.8</v>
      </c>
      <c r="E241" s="264">
        <v>0</v>
      </c>
      <c r="F241" s="264">
        <v>10922.2</v>
      </c>
      <c r="G241" s="264"/>
      <c r="H241" s="263"/>
      <c r="I241" s="263"/>
    </row>
    <row r="242" spans="1:9" x14ac:dyDescent="0.25">
      <c r="A242" s="265" t="s">
        <v>633</v>
      </c>
      <c r="B242" s="260" t="s">
        <v>634</v>
      </c>
      <c r="C242" s="266">
        <v>978.4</v>
      </c>
      <c r="D242" s="266">
        <v>1879.8</v>
      </c>
      <c r="E242" s="266">
        <v>0</v>
      </c>
      <c r="F242" s="266">
        <v>2858.2</v>
      </c>
      <c r="G242" s="266"/>
      <c r="H242" s="260"/>
      <c r="I242" s="260"/>
    </row>
    <row r="243" spans="1:9" x14ac:dyDescent="0.25">
      <c r="A243" s="265" t="s">
        <v>472</v>
      </c>
      <c r="B243" s="260" t="s">
        <v>473</v>
      </c>
      <c r="C243" s="266">
        <v>222</v>
      </c>
      <c r="D243" s="266">
        <v>0</v>
      </c>
      <c r="E243" s="266">
        <v>0</v>
      </c>
      <c r="F243" s="266">
        <v>222</v>
      </c>
      <c r="G243" s="266"/>
      <c r="H243" s="260"/>
      <c r="I243" s="260"/>
    </row>
    <row r="244" spans="1:9" x14ac:dyDescent="0.25">
      <c r="A244" s="265" t="s">
        <v>474</v>
      </c>
      <c r="B244" s="260" t="s">
        <v>475</v>
      </c>
      <c r="C244" s="266">
        <v>3921</v>
      </c>
      <c r="D244" s="266">
        <v>3921</v>
      </c>
      <c r="E244" s="266">
        <v>0</v>
      </c>
      <c r="F244" s="266">
        <v>7842</v>
      </c>
      <c r="G244" s="266"/>
      <c r="H244" s="260"/>
      <c r="I244" s="260"/>
    </row>
    <row r="245" spans="1:9" x14ac:dyDescent="0.25">
      <c r="A245" s="262" t="s">
        <v>476</v>
      </c>
      <c r="B245" s="263" t="s">
        <v>477</v>
      </c>
      <c r="C245" s="264">
        <v>168814.7</v>
      </c>
      <c r="D245" s="264">
        <v>80053.789999999994</v>
      </c>
      <c r="E245" s="264">
        <v>0</v>
      </c>
      <c r="F245" s="264">
        <v>248868.49</v>
      </c>
      <c r="G245" s="264"/>
      <c r="H245" s="263"/>
      <c r="I245" s="263"/>
    </row>
    <row r="246" spans="1:9" x14ac:dyDescent="0.25">
      <c r="A246" s="265" t="s">
        <v>478</v>
      </c>
      <c r="B246" s="260" t="s">
        <v>479</v>
      </c>
      <c r="C246" s="266">
        <v>353.48</v>
      </c>
      <c r="D246" s="266">
        <v>73.739999999999995</v>
      </c>
      <c r="E246" s="266">
        <v>0</v>
      </c>
      <c r="F246" s="266">
        <v>427.22</v>
      </c>
      <c r="G246" s="266"/>
      <c r="H246" s="260"/>
      <c r="I246" s="260"/>
    </row>
    <row r="247" spans="1:9" x14ac:dyDescent="0.25">
      <c r="A247" s="265" t="s">
        <v>480</v>
      </c>
      <c r="B247" s="260" t="s">
        <v>481</v>
      </c>
      <c r="C247" s="266">
        <v>0</v>
      </c>
      <c r="D247" s="266">
        <v>749.84</v>
      </c>
      <c r="E247" s="266">
        <v>0</v>
      </c>
      <c r="F247" s="266">
        <v>749.84</v>
      </c>
      <c r="G247" s="266"/>
      <c r="H247" s="260"/>
      <c r="I247" s="260"/>
    </row>
    <row r="248" spans="1:9" x14ac:dyDescent="0.25">
      <c r="A248" s="265" t="s">
        <v>942</v>
      </c>
      <c r="B248" s="260" t="s">
        <v>528</v>
      </c>
      <c r="C248" s="266">
        <v>0</v>
      </c>
      <c r="D248" s="266">
        <v>282.31</v>
      </c>
      <c r="E248" s="266">
        <v>0</v>
      </c>
      <c r="F248" s="266">
        <v>282.31</v>
      </c>
      <c r="G248" s="266"/>
      <c r="H248" s="260"/>
      <c r="I248" s="260"/>
    </row>
    <row r="249" spans="1:9" x14ac:dyDescent="0.25">
      <c r="A249" s="265" t="s">
        <v>482</v>
      </c>
      <c r="B249" s="260" t="s">
        <v>483</v>
      </c>
      <c r="C249" s="266">
        <v>33936.22</v>
      </c>
      <c r="D249" s="266">
        <v>18246.560000000001</v>
      </c>
      <c r="E249" s="266">
        <v>0</v>
      </c>
      <c r="F249" s="266">
        <v>52182.78</v>
      </c>
      <c r="G249" s="266"/>
      <c r="H249" s="260"/>
      <c r="I249" s="260"/>
    </row>
    <row r="250" spans="1:9" x14ac:dyDescent="0.25">
      <c r="A250" s="265" t="s">
        <v>484</v>
      </c>
      <c r="B250" s="260" t="s">
        <v>485</v>
      </c>
      <c r="C250" s="266">
        <v>46643.63</v>
      </c>
      <c r="D250" s="266">
        <v>20136.349999999999</v>
      </c>
      <c r="E250" s="266">
        <v>0</v>
      </c>
      <c r="F250" s="266">
        <v>66779.98</v>
      </c>
      <c r="G250" s="266"/>
      <c r="H250" s="260"/>
      <c r="I250" s="260"/>
    </row>
    <row r="251" spans="1:9" x14ac:dyDescent="0.25">
      <c r="A251" s="265" t="s">
        <v>486</v>
      </c>
      <c r="B251" s="260" t="s">
        <v>487</v>
      </c>
      <c r="C251" s="266">
        <v>0</v>
      </c>
      <c r="D251" s="266">
        <v>29.94</v>
      </c>
      <c r="E251" s="266">
        <v>0</v>
      </c>
      <c r="F251" s="266">
        <v>29.94</v>
      </c>
      <c r="G251" s="266"/>
      <c r="H251" s="260"/>
      <c r="I251" s="260"/>
    </row>
    <row r="252" spans="1:9" x14ac:dyDescent="0.25">
      <c r="A252" s="265" t="s">
        <v>488</v>
      </c>
      <c r="B252" s="260" t="s">
        <v>489</v>
      </c>
      <c r="C252" s="266">
        <v>51449.91</v>
      </c>
      <c r="D252" s="266">
        <v>0</v>
      </c>
      <c r="E252" s="266">
        <v>0</v>
      </c>
      <c r="F252" s="266">
        <v>51449.91</v>
      </c>
      <c r="G252" s="266"/>
      <c r="H252" s="260"/>
      <c r="I252" s="260"/>
    </row>
    <row r="253" spans="1:9" x14ac:dyDescent="0.25">
      <c r="A253" s="265" t="s">
        <v>490</v>
      </c>
      <c r="B253" s="260" t="s">
        <v>491</v>
      </c>
      <c r="C253" s="266">
        <v>3146.23</v>
      </c>
      <c r="D253" s="266">
        <v>3146.23</v>
      </c>
      <c r="E253" s="266">
        <v>0</v>
      </c>
      <c r="F253" s="266">
        <v>6292.46</v>
      </c>
      <c r="G253" s="266"/>
      <c r="H253" s="260"/>
      <c r="I253" s="260"/>
    </row>
    <row r="254" spans="1:9" x14ac:dyDescent="0.25">
      <c r="A254" s="265" t="s">
        <v>492</v>
      </c>
      <c r="B254" s="260" t="s">
        <v>493</v>
      </c>
      <c r="C254" s="266">
        <v>33107</v>
      </c>
      <c r="D254" s="266">
        <v>29307</v>
      </c>
      <c r="E254" s="266">
        <v>0</v>
      </c>
      <c r="F254" s="266">
        <v>62414</v>
      </c>
      <c r="G254" s="266"/>
      <c r="H254" s="260"/>
      <c r="I254" s="260"/>
    </row>
    <row r="255" spans="1:9" x14ac:dyDescent="0.25">
      <c r="A255" s="265" t="s">
        <v>494</v>
      </c>
      <c r="B255" s="260" t="s">
        <v>495</v>
      </c>
      <c r="C255" s="266">
        <v>178.23</v>
      </c>
      <c r="D255" s="266">
        <v>0</v>
      </c>
      <c r="E255" s="266">
        <v>0</v>
      </c>
      <c r="F255" s="266">
        <v>178.23</v>
      </c>
      <c r="G255" s="266"/>
      <c r="H255" s="260"/>
      <c r="I255" s="260"/>
    </row>
    <row r="256" spans="1:9" x14ac:dyDescent="0.25">
      <c r="A256" s="265" t="s">
        <v>496</v>
      </c>
      <c r="B256" s="260" t="s">
        <v>497</v>
      </c>
      <c r="C256" s="266">
        <v>0</v>
      </c>
      <c r="D256" s="266">
        <v>8081.82</v>
      </c>
      <c r="E256" s="266">
        <v>0</v>
      </c>
      <c r="F256" s="266">
        <v>8081.82</v>
      </c>
      <c r="G256" s="266"/>
      <c r="H256" s="260"/>
      <c r="I256" s="260"/>
    </row>
    <row r="257" spans="1:9" x14ac:dyDescent="0.25">
      <c r="A257" s="262" t="s">
        <v>498</v>
      </c>
      <c r="B257" s="263" t="s">
        <v>499</v>
      </c>
      <c r="C257" s="264">
        <v>554595.16</v>
      </c>
      <c r="D257" s="264">
        <v>503821.52</v>
      </c>
      <c r="E257" s="264">
        <v>12600.09</v>
      </c>
      <c r="F257" s="264">
        <v>1045816.59</v>
      </c>
      <c r="G257" s="264"/>
      <c r="H257" s="263"/>
      <c r="I257" s="263"/>
    </row>
    <row r="258" spans="1:9" x14ac:dyDescent="0.25">
      <c r="A258" s="262" t="s">
        <v>500</v>
      </c>
      <c r="B258" s="263" t="s">
        <v>501</v>
      </c>
      <c r="C258" s="264">
        <v>304952.82</v>
      </c>
      <c r="D258" s="264">
        <v>228186.88</v>
      </c>
      <c r="E258" s="264">
        <v>0</v>
      </c>
      <c r="F258" s="264">
        <v>533139.69999999995</v>
      </c>
      <c r="G258" s="264"/>
      <c r="H258" s="263"/>
      <c r="I258" s="263"/>
    </row>
    <row r="259" spans="1:9" x14ac:dyDescent="0.25">
      <c r="A259" s="265" t="s">
        <v>502</v>
      </c>
      <c r="B259" s="260" t="s">
        <v>503</v>
      </c>
      <c r="C259" s="266">
        <v>127800</v>
      </c>
      <c r="D259" s="266">
        <v>19650</v>
      </c>
      <c r="E259" s="266">
        <v>0</v>
      </c>
      <c r="F259" s="266">
        <v>147450</v>
      </c>
      <c r="G259" s="266"/>
      <c r="H259" s="260"/>
      <c r="I259" s="260"/>
    </row>
    <row r="260" spans="1:9" x14ac:dyDescent="0.25">
      <c r="A260" s="265" t="s">
        <v>504</v>
      </c>
      <c r="B260" s="260" t="s">
        <v>505</v>
      </c>
      <c r="C260" s="266">
        <v>132160</v>
      </c>
      <c r="D260" s="266">
        <v>24100</v>
      </c>
      <c r="E260" s="266">
        <v>0</v>
      </c>
      <c r="F260" s="266">
        <v>156260</v>
      </c>
      <c r="G260" s="266"/>
      <c r="H260" s="260"/>
      <c r="I260" s="260"/>
    </row>
    <row r="261" spans="1:9" x14ac:dyDescent="0.25">
      <c r="A261" s="265" t="s">
        <v>506</v>
      </c>
      <c r="B261" s="260" t="s">
        <v>507</v>
      </c>
      <c r="C261" s="266">
        <v>-19750</v>
      </c>
      <c r="D261" s="266">
        <v>88100</v>
      </c>
      <c r="E261" s="266">
        <v>0</v>
      </c>
      <c r="F261" s="266">
        <v>68350</v>
      </c>
      <c r="G261" s="266"/>
      <c r="H261" s="260"/>
      <c r="I261" s="260"/>
    </row>
    <row r="262" spans="1:9" x14ac:dyDescent="0.25">
      <c r="A262" s="265" t="s">
        <v>508</v>
      </c>
      <c r="B262" s="260" t="s">
        <v>509</v>
      </c>
      <c r="C262" s="266">
        <v>630</v>
      </c>
      <c r="D262" s="266">
        <v>1350</v>
      </c>
      <c r="E262" s="266">
        <v>0</v>
      </c>
      <c r="F262" s="266">
        <v>1980</v>
      </c>
      <c r="G262" s="266"/>
      <c r="H262" s="260"/>
      <c r="I262" s="260"/>
    </row>
    <row r="263" spans="1:9" x14ac:dyDescent="0.25">
      <c r="A263" s="265" t="s">
        <v>510</v>
      </c>
      <c r="B263" s="260" t="s">
        <v>511</v>
      </c>
      <c r="C263" s="266">
        <v>4000</v>
      </c>
      <c r="D263" s="266">
        <v>0</v>
      </c>
      <c r="E263" s="266">
        <v>0</v>
      </c>
      <c r="F263" s="266">
        <v>4000</v>
      </c>
      <c r="G263" s="266"/>
      <c r="H263" s="260"/>
      <c r="I263" s="260"/>
    </row>
    <row r="264" spans="1:9" x14ac:dyDescent="0.25">
      <c r="A264" s="265" t="s">
        <v>512</v>
      </c>
      <c r="B264" s="260" t="s">
        <v>513</v>
      </c>
      <c r="C264" s="266">
        <v>1000</v>
      </c>
      <c r="D264" s="266">
        <v>0</v>
      </c>
      <c r="E264" s="266">
        <v>0</v>
      </c>
      <c r="F264" s="266">
        <v>1000</v>
      </c>
      <c r="G264" s="266"/>
      <c r="H264" s="260"/>
      <c r="I264" s="260"/>
    </row>
    <row r="265" spans="1:9" x14ac:dyDescent="0.25">
      <c r="A265" s="265" t="s">
        <v>514</v>
      </c>
      <c r="B265" s="260" t="s">
        <v>515</v>
      </c>
      <c r="C265" s="266">
        <v>44700</v>
      </c>
      <c r="D265" s="266">
        <v>57400</v>
      </c>
      <c r="E265" s="266">
        <v>0</v>
      </c>
      <c r="F265" s="266">
        <v>102100</v>
      </c>
      <c r="G265" s="266"/>
      <c r="H265" s="260"/>
      <c r="I265" s="260"/>
    </row>
    <row r="266" spans="1:9" x14ac:dyDescent="0.25">
      <c r="A266" s="265" t="s">
        <v>516</v>
      </c>
      <c r="B266" s="260" t="s">
        <v>517</v>
      </c>
      <c r="C266" s="266">
        <v>14412.82</v>
      </c>
      <c r="D266" s="266">
        <v>37586.879999999997</v>
      </c>
      <c r="E266" s="266">
        <v>0</v>
      </c>
      <c r="F266" s="266">
        <v>51999.7</v>
      </c>
      <c r="G266" s="266"/>
      <c r="H266" s="260"/>
      <c r="I266" s="260"/>
    </row>
    <row r="267" spans="1:9" x14ac:dyDescent="0.25">
      <c r="A267" s="262" t="s">
        <v>518</v>
      </c>
      <c r="B267" s="263" t="s">
        <v>519</v>
      </c>
      <c r="C267" s="264">
        <v>174577.52</v>
      </c>
      <c r="D267" s="264">
        <v>194150</v>
      </c>
      <c r="E267" s="264">
        <v>0</v>
      </c>
      <c r="F267" s="264">
        <v>368727.52</v>
      </c>
      <c r="G267" s="264"/>
      <c r="H267" s="263"/>
      <c r="I267" s="263"/>
    </row>
    <row r="268" spans="1:9" x14ac:dyDescent="0.25">
      <c r="A268" s="265" t="s">
        <v>520</v>
      </c>
      <c r="B268" s="260" t="s">
        <v>483</v>
      </c>
      <c r="C268" s="266">
        <v>173177.52</v>
      </c>
      <c r="D268" s="266">
        <v>194150</v>
      </c>
      <c r="E268" s="266">
        <v>0</v>
      </c>
      <c r="F268" s="266">
        <v>367327.52</v>
      </c>
      <c r="G268" s="266"/>
      <c r="H268" s="260"/>
      <c r="I268" s="260"/>
    </row>
    <row r="269" spans="1:9" x14ac:dyDescent="0.25">
      <c r="A269" s="265" t="s">
        <v>635</v>
      </c>
      <c r="B269" s="260" t="s">
        <v>636</v>
      </c>
      <c r="C269" s="266">
        <v>1400</v>
      </c>
      <c r="D269" s="266">
        <v>0</v>
      </c>
      <c r="E269" s="266">
        <v>0</v>
      </c>
      <c r="F269" s="266">
        <v>1400</v>
      </c>
      <c r="G269" s="266"/>
      <c r="H269" s="260"/>
      <c r="I269" s="260"/>
    </row>
    <row r="270" spans="1:9" x14ac:dyDescent="0.25">
      <c r="A270" s="262" t="s">
        <v>523</v>
      </c>
      <c r="B270" s="263" t="s">
        <v>524</v>
      </c>
      <c r="C270" s="264">
        <v>47717.72</v>
      </c>
      <c r="D270" s="264">
        <v>76422.600000000006</v>
      </c>
      <c r="E270" s="264">
        <v>12600.09</v>
      </c>
      <c r="F270" s="264">
        <v>111540.23</v>
      </c>
      <c r="G270" s="264"/>
      <c r="H270" s="263"/>
      <c r="I270" s="263"/>
    </row>
    <row r="271" spans="1:9" x14ac:dyDescent="0.25">
      <c r="A271" s="265" t="s">
        <v>525</v>
      </c>
      <c r="B271" s="260" t="s">
        <v>526</v>
      </c>
      <c r="C271" s="266">
        <v>1242.8</v>
      </c>
      <c r="D271" s="266">
        <v>18280.3</v>
      </c>
      <c r="E271" s="266">
        <v>0</v>
      </c>
      <c r="F271" s="266">
        <v>19523.099999999999</v>
      </c>
      <c r="G271" s="266"/>
      <c r="H271" s="260"/>
      <c r="I271" s="260"/>
    </row>
    <row r="272" spans="1:9" x14ac:dyDescent="0.25">
      <c r="A272" s="265" t="s">
        <v>527</v>
      </c>
      <c r="B272" s="260" t="s">
        <v>528</v>
      </c>
      <c r="C272" s="266">
        <v>15932.11</v>
      </c>
      <c r="D272" s="266">
        <v>27068.6</v>
      </c>
      <c r="E272" s="266">
        <v>0</v>
      </c>
      <c r="F272" s="266">
        <v>43000.71</v>
      </c>
      <c r="G272" s="266"/>
      <c r="H272" s="260"/>
      <c r="I272" s="260"/>
    </row>
    <row r="273" spans="1:9" x14ac:dyDescent="0.25">
      <c r="A273" s="265" t="s">
        <v>529</v>
      </c>
      <c r="B273" s="260" t="s">
        <v>530</v>
      </c>
      <c r="C273" s="266">
        <v>70.45</v>
      </c>
      <c r="D273" s="266">
        <v>10051</v>
      </c>
      <c r="E273" s="266">
        <v>0</v>
      </c>
      <c r="F273" s="266">
        <v>10121.450000000001</v>
      </c>
      <c r="G273" s="266"/>
      <c r="H273" s="260"/>
      <c r="I273" s="260"/>
    </row>
    <row r="274" spans="1:9" x14ac:dyDescent="0.25">
      <c r="A274" s="265" t="s">
        <v>531</v>
      </c>
      <c r="B274" s="260" t="s">
        <v>532</v>
      </c>
      <c r="C274" s="266">
        <v>4709.83</v>
      </c>
      <c r="D274" s="266">
        <v>2207.3000000000002</v>
      </c>
      <c r="E274" s="266">
        <v>0.09</v>
      </c>
      <c r="F274" s="266">
        <v>6917.04</v>
      </c>
      <c r="G274" s="266"/>
      <c r="H274" s="260"/>
      <c r="I274" s="260"/>
    </row>
    <row r="275" spans="1:9" x14ac:dyDescent="0.25">
      <c r="A275" s="265" t="s">
        <v>533</v>
      </c>
      <c r="B275" s="260" t="s">
        <v>534</v>
      </c>
      <c r="C275" s="266">
        <v>8348.16</v>
      </c>
      <c r="D275" s="266">
        <v>2819.2</v>
      </c>
      <c r="E275" s="266">
        <v>0</v>
      </c>
      <c r="F275" s="266">
        <v>11167.36</v>
      </c>
      <c r="G275" s="266"/>
      <c r="H275" s="260"/>
      <c r="I275" s="260"/>
    </row>
    <row r="276" spans="1:9" x14ac:dyDescent="0.25">
      <c r="A276" s="265" t="s">
        <v>535</v>
      </c>
      <c r="B276" s="260" t="s">
        <v>536</v>
      </c>
      <c r="C276" s="266">
        <v>17414.37</v>
      </c>
      <c r="D276" s="266">
        <v>15996.2</v>
      </c>
      <c r="E276" s="266">
        <v>12600</v>
      </c>
      <c r="F276" s="266">
        <v>20810.57</v>
      </c>
      <c r="G276" s="266"/>
      <c r="H276" s="260"/>
      <c r="I276" s="260"/>
    </row>
    <row r="277" spans="1:9" x14ac:dyDescent="0.25">
      <c r="A277" s="262" t="s">
        <v>537</v>
      </c>
      <c r="B277" s="263" t="s">
        <v>538</v>
      </c>
      <c r="C277" s="264">
        <v>27347.1</v>
      </c>
      <c r="D277" s="264">
        <v>5062.04</v>
      </c>
      <c r="E277" s="264">
        <v>0</v>
      </c>
      <c r="F277" s="264">
        <v>32409.14</v>
      </c>
      <c r="G277" s="264"/>
      <c r="H277" s="263"/>
      <c r="I277" s="263"/>
    </row>
    <row r="278" spans="1:9" x14ac:dyDescent="0.25">
      <c r="A278" s="265" t="s">
        <v>541</v>
      </c>
      <c r="B278" s="260" t="s">
        <v>475</v>
      </c>
      <c r="C278" s="266">
        <v>27347.1</v>
      </c>
      <c r="D278" s="266">
        <v>1920.92</v>
      </c>
      <c r="E278" s="266">
        <v>0</v>
      </c>
      <c r="F278" s="266">
        <v>29268.02</v>
      </c>
      <c r="G278" s="266"/>
      <c r="H278" s="260"/>
      <c r="I278" s="260"/>
    </row>
    <row r="279" spans="1:9" x14ac:dyDescent="0.25">
      <c r="A279" s="265" t="s">
        <v>544</v>
      </c>
      <c r="B279" s="260" t="s">
        <v>485</v>
      </c>
      <c r="C279" s="266">
        <v>0</v>
      </c>
      <c r="D279" s="266">
        <v>3141.12</v>
      </c>
      <c r="E279" s="266">
        <v>0</v>
      </c>
      <c r="F279" s="266">
        <v>3141.12</v>
      </c>
      <c r="G279" s="266"/>
      <c r="H279" s="260"/>
      <c r="I279" s="260"/>
    </row>
    <row r="280" spans="1:9" x14ac:dyDescent="0.25">
      <c r="A280" s="262" t="s">
        <v>545</v>
      </c>
      <c r="B280" s="263" t="s">
        <v>546</v>
      </c>
      <c r="C280" s="264">
        <v>23796</v>
      </c>
      <c r="D280" s="264">
        <v>31500</v>
      </c>
      <c r="E280" s="264">
        <v>0</v>
      </c>
      <c r="F280" s="264">
        <v>55296</v>
      </c>
      <c r="G280" s="264"/>
      <c r="H280" s="263"/>
      <c r="I280" s="263"/>
    </row>
    <row r="281" spans="1:9" x14ac:dyDescent="0.25">
      <c r="A281" s="262" t="s">
        <v>547</v>
      </c>
      <c r="B281" s="263" t="s">
        <v>548</v>
      </c>
      <c r="C281" s="264">
        <v>23796</v>
      </c>
      <c r="D281" s="264">
        <v>31500</v>
      </c>
      <c r="E281" s="264">
        <v>0</v>
      </c>
      <c r="F281" s="264">
        <v>55296</v>
      </c>
      <c r="G281" s="264"/>
      <c r="H281" s="263"/>
      <c r="I281" s="263"/>
    </row>
    <row r="282" spans="1:9" x14ac:dyDescent="0.25">
      <c r="A282" s="265" t="s">
        <v>549</v>
      </c>
      <c r="B282" s="260" t="s">
        <v>550</v>
      </c>
      <c r="C282" s="266">
        <v>20000</v>
      </c>
      <c r="D282" s="266">
        <v>31500</v>
      </c>
      <c r="E282" s="266">
        <v>0</v>
      </c>
      <c r="F282" s="266">
        <v>51500</v>
      </c>
      <c r="G282" s="266"/>
      <c r="H282" s="260"/>
      <c r="I282" s="260"/>
    </row>
    <row r="283" spans="1:9" x14ac:dyDescent="0.25">
      <c r="A283" s="265" t="s">
        <v>551</v>
      </c>
      <c r="B283" s="260" t="s">
        <v>552</v>
      </c>
      <c r="C283" s="266">
        <v>3796</v>
      </c>
      <c r="D283" s="266">
        <v>0</v>
      </c>
      <c r="E283" s="266">
        <v>0</v>
      </c>
      <c r="F283" s="266">
        <v>3796</v>
      </c>
      <c r="G283" s="266"/>
      <c r="H283" s="260"/>
      <c r="I283" s="260"/>
    </row>
    <row r="284" spans="1:9" x14ac:dyDescent="0.25">
      <c r="A284" s="262" t="s">
        <v>553</v>
      </c>
      <c r="B284" s="263" t="s">
        <v>554</v>
      </c>
      <c r="C284" s="264">
        <v>1800</v>
      </c>
      <c r="D284" s="264">
        <v>22138.09</v>
      </c>
      <c r="E284" s="264">
        <v>0</v>
      </c>
      <c r="F284" s="264">
        <v>23938.09</v>
      </c>
      <c r="G284" s="264"/>
      <c r="H284" s="263"/>
      <c r="I284" s="263"/>
    </row>
    <row r="285" spans="1:9" x14ac:dyDescent="0.25">
      <c r="A285" s="262" t="s">
        <v>555</v>
      </c>
      <c r="B285" s="263" t="s">
        <v>556</v>
      </c>
      <c r="C285" s="264">
        <v>0</v>
      </c>
      <c r="D285" s="264">
        <v>20338.09</v>
      </c>
      <c r="E285" s="264">
        <v>0</v>
      </c>
      <c r="F285" s="264">
        <v>20338.09</v>
      </c>
      <c r="G285" s="264"/>
      <c r="H285" s="263"/>
      <c r="I285" s="263"/>
    </row>
    <row r="286" spans="1:9" x14ac:dyDescent="0.25">
      <c r="A286" s="265" t="s">
        <v>557</v>
      </c>
      <c r="B286" s="260" t="s">
        <v>558</v>
      </c>
      <c r="C286" s="266">
        <v>0</v>
      </c>
      <c r="D286" s="266">
        <v>20338.09</v>
      </c>
      <c r="E286" s="266">
        <v>0</v>
      </c>
      <c r="F286" s="266">
        <v>20338.09</v>
      </c>
      <c r="G286" s="266"/>
      <c r="H286" s="260"/>
      <c r="I286" s="260"/>
    </row>
    <row r="287" spans="1:9" x14ac:dyDescent="0.25">
      <c r="A287" s="262" t="s">
        <v>559</v>
      </c>
      <c r="B287" s="263" t="s">
        <v>560</v>
      </c>
      <c r="C287" s="264">
        <v>1800</v>
      </c>
      <c r="D287" s="264">
        <v>1800</v>
      </c>
      <c r="E287" s="264">
        <v>0</v>
      </c>
      <c r="F287" s="264">
        <v>3600</v>
      </c>
      <c r="G287" s="264"/>
      <c r="H287" s="263"/>
      <c r="I287" s="263"/>
    </row>
    <row r="288" spans="1:9" x14ac:dyDescent="0.25">
      <c r="A288" s="265" t="s">
        <v>561</v>
      </c>
      <c r="B288" s="260" t="s">
        <v>562</v>
      </c>
      <c r="C288" s="266">
        <v>1800</v>
      </c>
      <c r="D288" s="266">
        <v>1800</v>
      </c>
      <c r="E288" s="266">
        <v>0</v>
      </c>
      <c r="F288" s="266">
        <v>3600</v>
      </c>
      <c r="G288" s="266"/>
      <c r="H288" s="260"/>
      <c r="I288" s="260"/>
    </row>
    <row r="289" spans="1:9" x14ac:dyDescent="0.25">
      <c r="A289" s="262" t="s">
        <v>563</v>
      </c>
      <c r="B289" s="263" t="s">
        <v>564</v>
      </c>
      <c r="C289" s="264">
        <v>461036.13</v>
      </c>
      <c r="D289" s="264">
        <v>461248.77</v>
      </c>
      <c r="E289" s="264">
        <v>0</v>
      </c>
      <c r="F289" s="264">
        <v>922284.9</v>
      </c>
      <c r="G289" s="264"/>
      <c r="H289" s="263"/>
      <c r="I289" s="263"/>
    </row>
    <row r="290" spans="1:9" x14ac:dyDescent="0.25">
      <c r="A290" s="262" t="s">
        <v>565</v>
      </c>
      <c r="B290" s="263" t="s">
        <v>566</v>
      </c>
      <c r="C290" s="264">
        <v>353311.44</v>
      </c>
      <c r="D290" s="264">
        <v>353815.27</v>
      </c>
      <c r="E290" s="264">
        <v>0</v>
      </c>
      <c r="F290" s="264">
        <v>707126.71</v>
      </c>
      <c r="G290" s="264"/>
      <c r="H290" s="263"/>
      <c r="I290" s="263"/>
    </row>
    <row r="291" spans="1:9" x14ac:dyDescent="0.25">
      <c r="A291" s="265" t="s">
        <v>567</v>
      </c>
      <c r="B291" s="260" t="s">
        <v>568</v>
      </c>
      <c r="C291" s="266">
        <v>21504.25</v>
      </c>
      <c r="D291" s="266">
        <v>21929.759999999998</v>
      </c>
      <c r="E291" s="266">
        <v>0</v>
      </c>
      <c r="F291" s="266">
        <v>43434.01</v>
      </c>
      <c r="G291" s="266"/>
      <c r="H291" s="260"/>
      <c r="I291" s="260"/>
    </row>
    <row r="292" spans="1:9" x14ac:dyDescent="0.25">
      <c r="A292" s="265" t="s">
        <v>569</v>
      </c>
      <c r="B292" s="260" t="s">
        <v>570</v>
      </c>
      <c r="C292" s="266">
        <v>10563.47</v>
      </c>
      <c r="D292" s="266">
        <v>10563.47</v>
      </c>
      <c r="E292" s="266">
        <v>0</v>
      </c>
      <c r="F292" s="266">
        <v>21126.94</v>
      </c>
      <c r="G292" s="266"/>
      <c r="H292" s="260"/>
      <c r="I292" s="260"/>
    </row>
    <row r="293" spans="1:9" x14ac:dyDescent="0.25">
      <c r="A293" s="265" t="s">
        <v>571</v>
      </c>
      <c r="B293" s="260" t="s">
        <v>572</v>
      </c>
      <c r="C293" s="266">
        <v>7.14</v>
      </c>
      <c r="D293" s="266">
        <v>7.14</v>
      </c>
      <c r="E293" s="266">
        <v>0</v>
      </c>
      <c r="F293" s="266">
        <v>14.28</v>
      </c>
      <c r="G293" s="266"/>
      <c r="H293" s="260"/>
      <c r="I293" s="260"/>
    </row>
    <row r="294" spans="1:9" x14ac:dyDescent="0.25">
      <c r="A294" s="265" t="s">
        <v>573</v>
      </c>
      <c r="B294" s="260" t="s">
        <v>574</v>
      </c>
      <c r="C294" s="266">
        <v>8121.95</v>
      </c>
      <c r="D294" s="266">
        <v>8200.27</v>
      </c>
      <c r="E294" s="266">
        <v>0</v>
      </c>
      <c r="F294" s="266">
        <v>16322.22</v>
      </c>
      <c r="G294" s="266"/>
      <c r="H294" s="260"/>
      <c r="I294" s="260"/>
    </row>
    <row r="295" spans="1:9" x14ac:dyDescent="0.25">
      <c r="A295" s="265" t="s">
        <v>575</v>
      </c>
      <c r="B295" s="260" t="s">
        <v>576</v>
      </c>
      <c r="C295" s="266">
        <v>41762.36</v>
      </c>
      <c r="D295" s="266">
        <v>41762.36</v>
      </c>
      <c r="E295" s="266">
        <v>0</v>
      </c>
      <c r="F295" s="266">
        <v>83524.72</v>
      </c>
      <c r="G295" s="266"/>
      <c r="H295" s="260"/>
      <c r="I295" s="260"/>
    </row>
    <row r="296" spans="1:9" x14ac:dyDescent="0.25">
      <c r="A296" s="265" t="s">
        <v>577</v>
      </c>
      <c r="B296" s="260" t="s">
        <v>578</v>
      </c>
      <c r="C296" s="266">
        <v>63566.26</v>
      </c>
      <c r="D296" s="266">
        <v>63566.26</v>
      </c>
      <c r="E296" s="266">
        <v>0</v>
      </c>
      <c r="F296" s="266">
        <v>127132.52</v>
      </c>
      <c r="G296" s="266"/>
      <c r="H296" s="260"/>
      <c r="I296" s="260"/>
    </row>
    <row r="297" spans="1:9" x14ac:dyDescent="0.25">
      <c r="A297" s="265" t="s">
        <v>579</v>
      </c>
      <c r="B297" s="260" t="s">
        <v>580</v>
      </c>
      <c r="C297" s="266">
        <v>78342.53</v>
      </c>
      <c r="D297" s="266">
        <v>78342.53</v>
      </c>
      <c r="E297" s="266">
        <v>0</v>
      </c>
      <c r="F297" s="266">
        <v>156685.06</v>
      </c>
      <c r="G297" s="266"/>
      <c r="H297" s="260"/>
      <c r="I297" s="260"/>
    </row>
    <row r="298" spans="1:9" x14ac:dyDescent="0.25">
      <c r="A298" s="265" t="s">
        <v>581</v>
      </c>
      <c r="B298" s="260" t="s">
        <v>582</v>
      </c>
      <c r="C298" s="266">
        <v>129443.48</v>
      </c>
      <c r="D298" s="266">
        <v>129443.48</v>
      </c>
      <c r="E298" s="266">
        <v>0</v>
      </c>
      <c r="F298" s="266">
        <v>258886.96</v>
      </c>
      <c r="G298" s="266"/>
      <c r="H298" s="260"/>
      <c r="I298" s="260"/>
    </row>
    <row r="299" spans="1:9" x14ac:dyDescent="0.25">
      <c r="A299" s="262" t="s">
        <v>583</v>
      </c>
      <c r="B299" s="263" t="s">
        <v>584</v>
      </c>
      <c r="C299" s="264">
        <v>4689.53</v>
      </c>
      <c r="D299" s="264">
        <v>4797.4399999999996</v>
      </c>
      <c r="E299" s="264">
        <v>0</v>
      </c>
      <c r="F299" s="264">
        <v>9486.9699999999993</v>
      </c>
      <c r="G299" s="264"/>
      <c r="H299" s="263"/>
      <c r="I299" s="263"/>
    </row>
    <row r="300" spans="1:9" x14ac:dyDescent="0.25">
      <c r="A300" s="265" t="s">
        <v>585</v>
      </c>
      <c r="B300" s="260" t="s">
        <v>586</v>
      </c>
      <c r="C300" s="266">
        <v>4689.53</v>
      </c>
      <c r="D300" s="266">
        <v>4797.4399999999996</v>
      </c>
      <c r="E300" s="266">
        <v>0</v>
      </c>
      <c r="F300" s="266">
        <v>9486.9699999999993</v>
      </c>
      <c r="G300" s="266"/>
      <c r="H300" s="260"/>
      <c r="I300" s="260"/>
    </row>
    <row r="301" spans="1:9" x14ac:dyDescent="0.25">
      <c r="A301" s="262" t="s">
        <v>587</v>
      </c>
      <c r="B301" s="263" t="s">
        <v>588</v>
      </c>
      <c r="C301" s="264">
        <v>97222.59</v>
      </c>
      <c r="D301" s="264">
        <v>96823.49</v>
      </c>
      <c r="E301" s="264">
        <v>0</v>
      </c>
      <c r="F301" s="264">
        <v>194046.07999999999</v>
      </c>
      <c r="G301" s="264"/>
      <c r="H301" s="263"/>
      <c r="I301" s="263"/>
    </row>
    <row r="302" spans="1:9" x14ac:dyDescent="0.25">
      <c r="A302" s="265" t="s">
        <v>589</v>
      </c>
      <c r="B302" s="260" t="s">
        <v>184</v>
      </c>
      <c r="C302" s="266">
        <v>7858.94</v>
      </c>
      <c r="D302" s="266">
        <v>7767.65</v>
      </c>
      <c r="E302" s="266">
        <v>0</v>
      </c>
      <c r="F302" s="266">
        <v>15626.59</v>
      </c>
      <c r="G302" s="266"/>
      <c r="H302" s="260"/>
      <c r="I302" s="260"/>
    </row>
    <row r="303" spans="1:9" x14ac:dyDescent="0.25">
      <c r="A303" s="265" t="s">
        <v>590</v>
      </c>
      <c r="B303" s="260" t="s">
        <v>186</v>
      </c>
      <c r="C303" s="266">
        <v>1969.77</v>
      </c>
      <c r="D303" s="266">
        <v>1965.54</v>
      </c>
      <c r="E303" s="266">
        <v>0</v>
      </c>
      <c r="F303" s="266">
        <v>3935.31</v>
      </c>
      <c r="G303" s="266"/>
      <c r="H303" s="260"/>
      <c r="I303" s="260"/>
    </row>
    <row r="304" spans="1:9" x14ac:dyDescent="0.25">
      <c r="A304" s="265" t="s">
        <v>591</v>
      </c>
      <c r="B304" s="260" t="s">
        <v>188</v>
      </c>
      <c r="C304" s="266">
        <v>5094.55</v>
      </c>
      <c r="D304" s="266">
        <v>4854.1400000000003</v>
      </c>
      <c r="E304" s="266">
        <v>0</v>
      </c>
      <c r="F304" s="266">
        <v>9948.69</v>
      </c>
      <c r="G304" s="266"/>
      <c r="H304" s="260"/>
      <c r="I304" s="260"/>
    </row>
    <row r="305" spans="1:9" x14ac:dyDescent="0.25">
      <c r="A305" s="265" t="s">
        <v>592</v>
      </c>
      <c r="B305" s="260" t="s">
        <v>190</v>
      </c>
      <c r="C305" s="266">
        <v>366.49</v>
      </c>
      <c r="D305" s="266">
        <v>366.49</v>
      </c>
      <c r="E305" s="266">
        <v>0</v>
      </c>
      <c r="F305" s="266">
        <v>732.98</v>
      </c>
      <c r="G305" s="266"/>
      <c r="H305" s="260"/>
      <c r="I305" s="260"/>
    </row>
    <row r="306" spans="1:9" x14ac:dyDescent="0.25">
      <c r="A306" s="265" t="s">
        <v>593</v>
      </c>
      <c r="B306" s="260" t="s">
        <v>192</v>
      </c>
      <c r="C306" s="266">
        <v>3258.52</v>
      </c>
      <c r="D306" s="266">
        <v>3256.72</v>
      </c>
      <c r="E306" s="266">
        <v>0</v>
      </c>
      <c r="F306" s="266">
        <v>6515.24</v>
      </c>
      <c r="G306" s="266"/>
      <c r="H306" s="260"/>
      <c r="I306" s="260"/>
    </row>
    <row r="307" spans="1:9" x14ac:dyDescent="0.25">
      <c r="A307" s="265" t="s">
        <v>594</v>
      </c>
      <c r="B307" s="260" t="s">
        <v>194</v>
      </c>
      <c r="C307" s="266">
        <v>31454.77</v>
      </c>
      <c r="D307" s="266">
        <v>31393.4</v>
      </c>
      <c r="E307" s="266">
        <v>0</v>
      </c>
      <c r="F307" s="266">
        <v>62848.17</v>
      </c>
      <c r="G307" s="266"/>
      <c r="H307" s="260"/>
      <c r="I307" s="260"/>
    </row>
    <row r="308" spans="1:9" x14ac:dyDescent="0.25">
      <c r="A308" s="265" t="s">
        <v>595</v>
      </c>
      <c r="B308" s="260" t="s">
        <v>196</v>
      </c>
      <c r="C308" s="266">
        <v>39.54</v>
      </c>
      <c r="D308" s="266">
        <v>39.54</v>
      </c>
      <c r="E308" s="266">
        <v>0</v>
      </c>
      <c r="F308" s="266">
        <v>79.08</v>
      </c>
      <c r="G308" s="266"/>
      <c r="H308" s="260"/>
      <c r="I308" s="260"/>
    </row>
    <row r="309" spans="1:9" x14ac:dyDescent="0.25">
      <c r="A309" s="265" t="s">
        <v>596</v>
      </c>
      <c r="B309" s="260" t="s">
        <v>198</v>
      </c>
      <c r="C309" s="266">
        <v>47180.01</v>
      </c>
      <c r="D309" s="266">
        <v>47180.01</v>
      </c>
      <c r="E309" s="266">
        <v>0</v>
      </c>
      <c r="F309" s="266">
        <v>94360.02</v>
      </c>
      <c r="G309" s="266"/>
      <c r="H309" s="260"/>
      <c r="I309" s="260"/>
    </row>
    <row r="310" spans="1:9" x14ac:dyDescent="0.25">
      <c r="A310" s="262" t="s">
        <v>597</v>
      </c>
      <c r="B310" s="263" t="s">
        <v>598</v>
      </c>
      <c r="C310" s="264">
        <v>5812.57</v>
      </c>
      <c r="D310" s="264">
        <v>5812.57</v>
      </c>
      <c r="E310" s="264">
        <v>0</v>
      </c>
      <c r="F310" s="264">
        <v>11625.14</v>
      </c>
      <c r="G310" s="264"/>
      <c r="H310" s="263"/>
      <c r="I310" s="263"/>
    </row>
    <row r="311" spans="1:9" x14ac:dyDescent="0.25">
      <c r="A311" s="265" t="s">
        <v>599</v>
      </c>
      <c r="B311" s="260" t="s">
        <v>234</v>
      </c>
      <c r="C311" s="266">
        <v>5812.57</v>
      </c>
      <c r="D311" s="266">
        <v>5812.57</v>
      </c>
      <c r="E311" s="266">
        <v>0</v>
      </c>
      <c r="F311" s="266">
        <v>11625.14</v>
      </c>
      <c r="G311" s="266"/>
      <c r="H311" s="260"/>
      <c r="I311" s="260"/>
    </row>
    <row r="312" spans="1:9" x14ac:dyDescent="0.25">
      <c r="A312" s="262" t="s">
        <v>600</v>
      </c>
      <c r="B312" s="263" t="s">
        <v>601</v>
      </c>
      <c r="C312" s="264">
        <v>-234210.4</v>
      </c>
      <c r="D312" s="264">
        <v>12351.28</v>
      </c>
      <c r="E312" s="264">
        <v>232224.42</v>
      </c>
      <c r="F312" s="264">
        <v>-454083.54</v>
      </c>
      <c r="G312" s="264"/>
      <c r="H312" s="263"/>
      <c r="I312" s="263"/>
    </row>
    <row r="313" spans="1:9" x14ac:dyDescent="0.25">
      <c r="A313" s="262" t="s">
        <v>602</v>
      </c>
      <c r="B313" s="263" t="s">
        <v>601</v>
      </c>
      <c r="C313" s="264">
        <v>-234210.4</v>
      </c>
      <c r="D313" s="264">
        <v>12351.28</v>
      </c>
      <c r="E313" s="264">
        <v>232224.42</v>
      </c>
      <c r="F313" s="264">
        <v>-454083.54</v>
      </c>
      <c r="G313" s="264"/>
      <c r="H313" s="263"/>
      <c r="I313" s="263"/>
    </row>
    <row r="314" spans="1:9" x14ac:dyDescent="0.25">
      <c r="A314" s="262" t="s">
        <v>603</v>
      </c>
      <c r="B314" s="263" t="s">
        <v>604</v>
      </c>
      <c r="C314" s="264">
        <v>-234210.4</v>
      </c>
      <c r="D314" s="264">
        <v>12351.28</v>
      </c>
      <c r="E314" s="264">
        <v>232224.42</v>
      </c>
      <c r="F314" s="264">
        <v>-454083.54</v>
      </c>
      <c r="G314" s="264"/>
      <c r="H314" s="263"/>
      <c r="I314" s="263"/>
    </row>
    <row r="315" spans="1:9" x14ac:dyDescent="0.25">
      <c r="A315" s="262" t="s">
        <v>605</v>
      </c>
      <c r="B315" s="263" t="s">
        <v>606</v>
      </c>
      <c r="C315" s="264">
        <v>13101.24</v>
      </c>
      <c r="D315" s="264">
        <v>12351.28</v>
      </c>
      <c r="E315" s="264">
        <v>0</v>
      </c>
      <c r="F315" s="264">
        <v>25452.52</v>
      </c>
      <c r="G315" s="264"/>
      <c r="H315" s="263"/>
      <c r="I315" s="263"/>
    </row>
    <row r="316" spans="1:9" x14ac:dyDescent="0.25">
      <c r="A316" s="265" t="s">
        <v>607</v>
      </c>
      <c r="B316" s="260" t="s">
        <v>608</v>
      </c>
      <c r="C316" s="266">
        <v>5681.9</v>
      </c>
      <c r="D316" s="266">
        <v>5394</v>
      </c>
      <c r="E316" s="266">
        <v>0</v>
      </c>
      <c r="F316" s="266">
        <v>11075.9</v>
      </c>
      <c r="G316" s="266"/>
      <c r="H316" s="260"/>
      <c r="I316" s="260"/>
    </row>
    <row r="317" spans="1:9" x14ac:dyDescent="0.25">
      <c r="A317" s="265" t="s">
        <v>611</v>
      </c>
      <c r="B317" s="260" t="s">
        <v>612</v>
      </c>
      <c r="C317" s="266">
        <v>7419.34</v>
      </c>
      <c r="D317" s="266">
        <v>6957.28</v>
      </c>
      <c r="E317" s="266">
        <v>0</v>
      </c>
      <c r="F317" s="266">
        <v>14376.62</v>
      </c>
      <c r="G317" s="266"/>
      <c r="H317" s="260"/>
      <c r="I317" s="260"/>
    </row>
    <row r="318" spans="1:9" x14ac:dyDescent="0.25">
      <c r="A318" s="262" t="s">
        <v>613</v>
      </c>
      <c r="B318" s="263" t="s">
        <v>614</v>
      </c>
      <c r="C318" s="264">
        <v>-247311.64</v>
      </c>
      <c r="D318" s="264">
        <v>0</v>
      </c>
      <c r="E318" s="264">
        <v>232224.42</v>
      </c>
      <c r="F318" s="264">
        <v>-479536.06</v>
      </c>
      <c r="G318" s="264"/>
      <c r="H318" s="263"/>
      <c r="I318" s="263"/>
    </row>
    <row r="319" spans="1:9" x14ac:dyDescent="0.25">
      <c r="A319" s="265" t="s">
        <v>615</v>
      </c>
      <c r="B319" s="260" t="s">
        <v>616</v>
      </c>
      <c r="C319" s="266">
        <v>-0.2</v>
      </c>
      <c r="D319" s="266">
        <v>0</v>
      </c>
      <c r="E319" s="266">
        <v>315.12</v>
      </c>
      <c r="F319" s="266">
        <v>-315.32</v>
      </c>
      <c r="G319" s="266"/>
      <c r="H319" s="260"/>
      <c r="I319" s="260"/>
    </row>
    <row r="320" spans="1:9" x14ac:dyDescent="0.25">
      <c r="A320" s="265" t="s">
        <v>617</v>
      </c>
      <c r="B320" s="260" t="s">
        <v>618</v>
      </c>
      <c r="C320" s="266">
        <v>-247311.44</v>
      </c>
      <c r="D320" s="266">
        <v>0</v>
      </c>
      <c r="E320" s="266">
        <v>231909.3</v>
      </c>
      <c r="F320" s="266">
        <v>-479220.74</v>
      </c>
      <c r="G320" s="266"/>
      <c r="H320" s="260"/>
      <c r="I320" s="260"/>
    </row>
    <row r="321" spans="1:9" x14ac:dyDescent="0.25">
      <c r="A321" s="262" t="s">
        <v>619</v>
      </c>
      <c r="B321" s="263" t="s">
        <v>620</v>
      </c>
      <c r="C321" s="264">
        <v>80.010000000000005</v>
      </c>
      <c r="D321" s="264">
        <v>400</v>
      </c>
      <c r="E321" s="264">
        <v>0</v>
      </c>
      <c r="F321" s="264">
        <v>480.01</v>
      </c>
      <c r="G321" s="264"/>
      <c r="H321" s="263"/>
      <c r="I321" s="263"/>
    </row>
    <row r="322" spans="1:9" x14ac:dyDescent="0.25">
      <c r="A322" s="262" t="s">
        <v>621</v>
      </c>
      <c r="B322" s="263" t="s">
        <v>620</v>
      </c>
      <c r="C322" s="264">
        <v>80.010000000000005</v>
      </c>
      <c r="D322" s="264">
        <v>400</v>
      </c>
      <c r="E322" s="264">
        <v>0</v>
      </c>
      <c r="F322" s="264">
        <v>480.01</v>
      </c>
      <c r="G322" s="264"/>
      <c r="H322" s="263"/>
      <c r="I322" s="263"/>
    </row>
    <row r="323" spans="1:9" x14ac:dyDescent="0.25">
      <c r="A323" s="262" t="s">
        <v>622</v>
      </c>
      <c r="B323" s="263" t="s">
        <v>623</v>
      </c>
      <c r="C323" s="264">
        <v>80.010000000000005</v>
      </c>
      <c r="D323" s="264">
        <v>400</v>
      </c>
      <c r="E323" s="264">
        <v>0</v>
      </c>
      <c r="F323" s="264">
        <v>480.01</v>
      </c>
      <c r="G323" s="264"/>
      <c r="H323" s="263"/>
      <c r="I323" s="263"/>
    </row>
    <row r="324" spans="1:9" x14ac:dyDescent="0.25">
      <c r="A324" s="262" t="s">
        <v>624</v>
      </c>
      <c r="B324" s="263" t="s">
        <v>625</v>
      </c>
      <c r="C324" s="264">
        <v>80.010000000000005</v>
      </c>
      <c r="D324" s="264">
        <v>400</v>
      </c>
      <c r="E324" s="264">
        <v>0</v>
      </c>
      <c r="F324" s="264">
        <v>480.01</v>
      </c>
      <c r="G324" s="264"/>
      <c r="H324" s="263"/>
      <c r="I324" s="263"/>
    </row>
    <row r="325" spans="1:9" x14ac:dyDescent="0.25">
      <c r="A325" s="265" t="s">
        <v>626</v>
      </c>
      <c r="B325" s="260" t="s">
        <v>625</v>
      </c>
      <c r="C325" s="266">
        <v>80.010000000000005</v>
      </c>
      <c r="D325" s="266">
        <v>400</v>
      </c>
      <c r="E325" s="266">
        <v>0</v>
      </c>
      <c r="F325" s="266">
        <v>480.01</v>
      </c>
      <c r="G325" s="266"/>
      <c r="H325" s="260"/>
      <c r="I325" s="260"/>
    </row>
    <row r="326" spans="1:9" x14ac:dyDescent="0.25">
      <c r="A326" s="260"/>
      <c r="B326" s="260"/>
      <c r="C326" s="266"/>
      <c r="D326" s="266"/>
      <c r="E326" s="266"/>
      <c r="F326" s="266"/>
      <c r="G326" s="266"/>
      <c r="H326" s="260"/>
      <c r="I326" s="260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CDF56-C135-4925-B582-C07D26F0B391}">
  <dimension ref="A1:I327"/>
  <sheetViews>
    <sheetView topLeftCell="A84" workbookViewId="0">
      <selection activeCell="H112" sqref="H112:I113"/>
    </sheetView>
  </sheetViews>
  <sheetFormatPr defaultRowHeight="15" x14ac:dyDescent="0.25"/>
  <cols>
    <col min="1" max="1" width="19.7109375" bestFit="1" customWidth="1"/>
    <col min="2" max="2" width="54.85546875" bestFit="1" customWidth="1"/>
    <col min="3" max="3" width="16.42578125" bestFit="1" customWidth="1"/>
    <col min="4" max="5" width="11.85546875" bestFit="1" customWidth="1"/>
    <col min="6" max="6" width="13.140625" bestFit="1" customWidth="1"/>
    <col min="8" max="9" width="11" bestFit="1" customWidth="1"/>
  </cols>
  <sheetData>
    <row r="1" spans="1:9" x14ac:dyDescent="0.25">
      <c r="A1" s="259" t="s">
        <v>64</v>
      </c>
      <c r="B1" s="260" t="s">
        <v>65</v>
      </c>
    </row>
    <row r="2" spans="1:9" x14ac:dyDescent="0.25">
      <c r="A2" s="259" t="s">
        <v>66</v>
      </c>
      <c r="B2" s="260" t="s">
        <v>67</v>
      </c>
    </row>
    <row r="4" spans="1:9" x14ac:dyDescent="0.25">
      <c r="A4" s="525" t="s">
        <v>68</v>
      </c>
      <c r="B4" s="525"/>
      <c r="C4" s="525"/>
      <c r="D4" s="525"/>
      <c r="E4" s="525"/>
      <c r="F4" s="525"/>
    </row>
    <row r="5" spans="1:9" x14ac:dyDescent="0.25">
      <c r="A5" s="526" t="s">
        <v>943</v>
      </c>
      <c r="B5" s="526"/>
      <c r="C5" s="526"/>
      <c r="D5" s="526"/>
      <c r="E5" s="526"/>
      <c r="F5" s="526"/>
    </row>
    <row r="6" spans="1:9" x14ac:dyDescent="0.25">
      <c r="A6" s="526" t="s">
        <v>69</v>
      </c>
      <c r="B6" s="526"/>
      <c r="C6" s="526"/>
      <c r="D6" s="526"/>
      <c r="E6" s="526"/>
      <c r="F6" s="526"/>
    </row>
    <row r="9" spans="1:9" x14ac:dyDescent="0.25">
      <c r="A9" s="261" t="s">
        <v>70</v>
      </c>
      <c r="B9" s="261" t="s">
        <v>71</v>
      </c>
      <c r="C9" s="261" t="s">
        <v>72</v>
      </c>
      <c r="D9" s="261" t="s">
        <v>73</v>
      </c>
      <c r="E9" s="261" t="s">
        <v>74</v>
      </c>
      <c r="F9" s="261" t="s">
        <v>75</v>
      </c>
      <c r="G9" s="261"/>
      <c r="H9" s="261"/>
    </row>
    <row r="10" spans="1:9" x14ac:dyDescent="0.25">
      <c r="A10" s="262" t="s">
        <v>76</v>
      </c>
      <c r="B10" s="263" t="s">
        <v>77</v>
      </c>
      <c r="C10" s="264">
        <v>45417433.530000001</v>
      </c>
      <c r="D10" s="264">
        <v>25816483.68</v>
      </c>
      <c r="E10" s="264">
        <v>29318069.129999999</v>
      </c>
      <c r="F10" s="264">
        <v>41915848.079999998</v>
      </c>
      <c r="G10" s="264"/>
      <c r="H10" s="263"/>
      <c r="I10" s="263"/>
    </row>
    <row r="11" spans="1:9" x14ac:dyDescent="0.25">
      <c r="A11" s="262" t="s">
        <v>78</v>
      </c>
      <c r="B11" s="263" t="s">
        <v>79</v>
      </c>
      <c r="C11" s="264">
        <v>24278391.02</v>
      </c>
      <c r="D11" s="264">
        <v>25816117.07</v>
      </c>
      <c r="E11" s="264">
        <v>28856715.07</v>
      </c>
      <c r="F11" s="264">
        <v>21237793.02</v>
      </c>
      <c r="G11" s="264"/>
      <c r="H11" s="267">
        <f>C11-F11</f>
        <v>3040598</v>
      </c>
      <c r="I11" s="264">
        <f>+H11-H12</f>
        <v>158658.85000000149</v>
      </c>
    </row>
    <row r="12" spans="1:9" x14ac:dyDescent="0.25">
      <c r="A12" s="262" t="s">
        <v>80</v>
      </c>
      <c r="B12" s="263" t="s">
        <v>81</v>
      </c>
      <c r="C12" s="264">
        <v>23936596.27</v>
      </c>
      <c r="D12" s="264">
        <v>25156781.41</v>
      </c>
      <c r="E12" s="264">
        <v>28038720.559999999</v>
      </c>
      <c r="F12" s="264">
        <v>21054657.120000001</v>
      </c>
      <c r="G12" s="264"/>
      <c r="H12" s="267">
        <f t="shared" ref="H12:H13" si="0">C12-F12</f>
        <v>2881939.1499999985</v>
      </c>
      <c r="I12" s="263"/>
    </row>
    <row r="13" spans="1:9" x14ac:dyDescent="0.25">
      <c r="A13" s="262" t="s">
        <v>82</v>
      </c>
      <c r="B13" s="263" t="s">
        <v>81</v>
      </c>
      <c r="C13" s="264">
        <v>23936596.27</v>
      </c>
      <c r="D13" s="264">
        <v>25156781.41</v>
      </c>
      <c r="E13" s="264">
        <v>28038720.559999999</v>
      </c>
      <c r="F13" s="264">
        <v>21054657.120000001</v>
      </c>
      <c r="G13" s="264"/>
      <c r="H13" s="267">
        <f t="shared" si="0"/>
        <v>2881939.1499999985</v>
      </c>
      <c r="I13" s="263"/>
    </row>
    <row r="14" spans="1:9" x14ac:dyDescent="0.25">
      <c r="A14" s="262" t="s">
        <v>83</v>
      </c>
      <c r="B14" s="263" t="s">
        <v>84</v>
      </c>
      <c r="C14" s="264">
        <v>20001.03</v>
      </c>
      <c r="D14" s="264">
        <v>6946.77</v>
      </c>
      <c r="E14" s="264">
        <v>10100.27</v>
      </c>
      <c r="F14" s="264">
        <v>16847.53</v>
      </c>
      <c r="G14" s="264"/>
      <c r="H14" s="263"/>
      <c r="I14" s="263"/>
    </row>
    <row r="15" spans="1:9" x14ac:dyDescent="0.25">
      <c r="A15" s="265" t="s">
        <v>87</v>
      </c>
      <c r="B15" s="260" t="s">
        <v>88</v>
      </c>
      <c r="C15" s="266">
        <v>0</v>
      </c>
      <c r="D15" s="266">
        <v>1067.24</v>
      </c>
      <c r="E15" s="266">
        <v>1067.24</v>
      </c>
      <c r="F15" s="266">
        <v>0</v>
      </c>
      <c r="G15" s="266"/>
      <c r="H15" s="260"/>
      <c r="I15" s="260"/>
    </row>
    <row r="16" spans="1:9" x14ac:dyDescent="0.25">
      <c r="A16" s="265" t="s">
        <v>89</v>
      </c>
      <c r="B16" s="260" t="s">
        <v>90</v>
      </c>
      <c r="C16" s="266">
        <v>2000</v>
      </c>
      <c r="D16" s="266">
        <v>691</v>
      </c>
      <c r="E16" s="266">
        <v>691</v>
      </c>
      <c r="F16" s="266">
        <v>2000</v>
      </c>
      <c r="G16" s="266"/>
      <c r="H16" s="260"/>
      <c r="I16" s="260"/>
    </row>
    <row r="17" spans="1:9" x14ac:dyDescent="0.25">
      <c r="A17" s="265" t="s">
        <v>91</v>
      </c>
      <c r="B17" s="260" t="s">
        <v>92</v>
      </c>
      <c r="C17" s="266">
        <v>1000</v>
      </c>
      <c r="D17" s="266">
        <v>1000</v>
      </c>
      <c r="E17" s="266">
        <v>1000</v>
      </c>
      <c r="F17" s="266">
        <v>1000</v>
      </c>
      <c r="G17" s="266"/>
      <c r="H17" s="260"/>
      <c r="I17" s="260"/>
    </row>
    <row r="18" spans="1:9" x14ac:dyDescent="0.25">
      <c r="A18" s="265" t="s">
        <v>93</v>
      </c>
      <c r="B18" s="260" t="s">
        <v>94</v>
      </c>
      <c r="C18" s="266">
        <v>2000</v>
      </c>
      <c r="D18" s="266">
        <v>0</v>
      </c>
      <c r="E18" s="266">
        <v>1653.5</v>
      </c>
      <c r="F18" s="266">
        <v>346.5</v>
      </c>
      <c r="G18" s="266"/>
      <c r="H18" s="260"/>
      <c r="I18" s="260"/>
    </row>
    <row r="19" spans="1:9" x14ac:dyDescent="0.25">
      <c r="A19" s="265" t="s">
        <v>95</v>
      </c>
      <c r="B19" s="260" t="s">
        <v>96</v>
      </c>
      <c r="C19" s="266">
        <v>2000</v>
      </c>
      <c r="D19" s="266">
        <v>603.5</v>
      </c>
      <c r="E19" s="266">
        <v>603.5</v>
      </c>
      <c r="F19" s="266">
        <v>2000</v>
      </c>
      <c r="G19" s="266"/>
      <c r="H19" s="260"/>
      <c r="I19" s="260"/>
    </row>
    <row r="20" spans="1:9" x14ac:dyDescent="0.25">
      <c r="A20" s="265" t="s">
        <v>97</v>
      </c>
      <c r="B20" s="260" t="s">
        <v>98</v>
      </c>
      <c r="C20" s="266">
        <v>2000</v>
      </c>
      <c r="D20" s="266">
        <v>1681.15</v>
      </c>
      <c r="E20" s="266">
        <v>1681.15</v>
      </c>
      <c r="F20" s="266">
        <v>2000</v>
      </c>
      <c r="G20" s="266"/>
      <c r="H20" s="260"/>
      <c r="I20" s="260"/>
    </row>
    <row r="21" spans="1:9" x14ac:dyDescent="0.25">
      <c r="A21" s="265" t="s">
        <v>99</v>
      </c>
      <c r="B21" s="260" t="s">
        <v>100</v>
      </c>
      <c r="C21" s="266">
        <v>500</v>
      </c>
      <c r="D21" s="266">
        <v>0</v>
      </c>
      <c r="E21" s="266">
        <v>0</v>
      </c>
      <c r="F21" s="266">
        <v>500</v>
      </c>
      <c r="G21" s="266"/>
      <c r="H21" s="260"/>
      <c r="I21" s="260"/>
    </row>
    <row r="22" spans="1:9" x14ac:dyDescent="0.25">
      <c r="A22" s="265" t="s">
        <v>101</v>
      </c>
      <c r="B22" s="260" t="s">
        <v>102</v>
      </c>
      <c r="C22" s="266">
        <v>2000</v>
      </c>
      <c r="D22" s="266">
        <v>0</v>
      </c>
      <c r="E22" s="266">
        <v>0</v>
      </c>
      <c r="F22" s="266">
        <v>2000</v>
      </c>
      <c r="G22" s="266"/>
      <c r="H22" s="260"/>
      <c r="I22" s="260"/>
    </row>
    <row r="23" spans="1:9" x14ac:dyDescent="0.25">
      <c r="A23" s="265" t="s">
        <v>103</v>
      </c>
      <c r="B23" s="260" t="s">
        <v>104</v>
      </c>
      <c r="C23" s="266">
        <v>2000</v>
      </c>
      <c r="D23" s="266">
        <v>1181.8900000000001</v>
      </c>
      <c r="E23" s="266">
        <v>1181.8900000000001</v>
      </c>
      <c r="F23" s="266">
        <v>2000</v>
      </c>
      <c r="G23" s="266"/>
      <c r="H23" s="260"/>
      <c r="I23" s="260"/>
    </row>
    <row r="24" spans="1:9" x14ac:dyDescent="0.25">
      <c r="A24" s="265" t="s">
        <v>105</v>
      </c>
      <c r="B24" s="260" t="s">
        <v>106</v>
      </c>
      <c r="C24" s="266">
        <v>3501.03</v>
      </c>
      <c r="D24" s="266">
        <v>0</v>
      </c>
      <c r="E24" s="266">
        <v>1500</v>
      </c>
      <c r="F24" s="266">
        <v>2001.03</v>
      </c>
      <c r="G24" s="266"/>
      <c r="H24" s="260"/>
      <c r="I24" s="260"/>
    </row>
    <row r="25" spans="1:9" x14ac:dyDescent="0.25">
      <c r="A25" s="265" t="s">
        <v>107</v>
      </c>
      <c r="B25" s="260" t="s">
        <v>108</v>
      </c>
      <c r="C25" s="266">
        <v>1000</v>
      </c>
      <c r="D25" s="266">
        <v>0</v>
      </c>
      <c r="E25" s="266">
        <v>0</v>
      </c>
      <c r="F25" s="266">
        <v>1000</v>
      </c>
      <c r="G25" s="266"/>
      <c r="H25" s="260"/>
      <c r="I25" s="260"/>
    </row>
    <row r="26" spans="1:9" x14ac:dyDescent="0.25">
      <c r="A26" s="265" t="s">
        <v>627</v>
      </c>
      <c r="B26" s="260" t="s">
        <v>628</v>
      </c>
      <c r="C26" s="266">
        <v>1000</v>
      </c>
      <c r="D26" s="266">
        <v>721.99</v>
      </c>
      <c r="E26" s="266">
        <v>721.99</v>
      </c>
      <c r="F26" s="266">
        <v>1000</v>
      </c>
      <c r="G26" s="266"/>
      <c r="H26" s="260"/>
      <c r="I26" s="260"/>
    </row>
    <row r="27" spans="1:9" x14ac:dyDescent="0.25">
      <c r="A27" s="265" t="s">
        <v>639</v>
      </c>
      <c r="B27" s="260" t="s">
        <v>640</v>
      </c>
      <c r="C27" s="266">
        <v>1000</v>
      </c>
      <c r="D27" s="266">
        <v>0</v>
      </c>
      <c r="E27" s="266">
        <v>0</v>
      </c>
      <c r="F27" s="266">
        <v>1000</v>
      </c>
      <c r="G27" s="266"/>
      <c r="H27" s="260"/>
      <c r="I27" s="260"/>
    </row>
    <row r="28" spans="1:9" x14ac:dyDescent="0.25">
      <c r="A28" s="262" t="s">
        <v>109</v>
      </c>
      <c r="B28" s="263" t="s">
        <v>110</v>
      </c>
      <c r="C28" s="264">
        <v>0</v>
      </c>
      <c r="D28" s="264">
        <v>18155084.960000001</v>
      </c>
      <c r="E28" s="264">
        <v>18155084.960000001</v>
      </c>
      <c r="F28" s="264">
        <v>0</v>
      </c>
      <c r="G28" s="264"/>
      <c r="H28" s="263"/>
      <c r="I28" s="263"/>
    </row>
    <row r="29" spans="1:9" x14ac:dyDescent="0.25">
      <c r="A29" s="265" t="s">
        <v>111</v>
      </c>
      <c r="B29" s="260" t="s">
        <v>112</v>
      </c>
      <c r="C29" s="266">
        <v>0</v>
      </c>
      <c r="D29" s="266">
        <v>18113895.43</v>
      </c>
      <c r="E29" s="266">
        <v>18113895.43</v>
      </c>
      <c r="F29" s="266">
        <v>0</v>
      </c>
      <c r="G29" s="266"/>
      <c r="H29" s="260"/>
      <c r="I29" s="260"/>
    </row>
    <row r="30" spans="1:9" x14ac:dyDescent="0.25">
      <c r="A30" s="265" t="s">
        <v>113</v>
      </c>
      <c r="B30" s="260" t="s">
        <v>114</v>
      </c>
      <c r="C30" s="266">
        <v>0</v>
      </c>
      <c r="D30" s="266">
        <v>41189.53</v>
      </c>
      <c r="E30" s="266">
        <v>41189.53</v>
      </c>
      <c r="F30" s="266">
        <v>0</v>
      </c>
      <c r="G30" s="266"/>
      <c r="H30" s="260"/>
      <c r="I30" s="260"/>
    </row>
    <row r="31" spans="1:9" x14ac:dyDescent="0.25">
      <c r="A31" s="262" t="s">
        <v>115</v>
      </c>
      <c r="B31" s="263" t="s">
        <v>116</v>
      </c>
      <c r="C31" s="264">
        <v>23916595.239999998</v>
      </c>
      <c r="D31" s="264">
        <v>6994749.6799999997</v>
      </c>
      <c r="E31" s="264">
        <v>9873535.3300000001</v>
      </c>
      <c r="F31" s="264">
        <v>21037809.59</v>
      </c>
      <c r="G31" s="264"/>
      <c r="H31" s="263"/>
      <c r="I31" s="263"/>
    </row>
    <row r="32" spans="1:9" x14ac:dyDescent="0.25">
      <c r="A32" s="265" t="s">
        <v>117</v>
      </c>
      <c r="B32" s="260" t="s">
        <v>118</v>
      </c>
      <c r="C32" s="266">
        <v>16445956.52</v>
      </c>
      <c r="D32" s="266">
        <v>6885865.8499999996</v>
      </c>
      <c r="E32" s="266">
        <v>9873535.3300000001</v>
      </c>
      <c r="F32" s="266">
        <v>13458287.039999999</v>
      </c>
      <c r="G32" s="266"/>
      <c r="H32" s="260"/>
      <c r="I32" s="260"/>
    </row>
    <row r="33" spans="1:9" x14ac:dyDescent="0.25">
      <c r="A33" s="265" t="s">
        <v>119</v>
      </c>
      <c r="B33" s="260" t="s">
        <v>120</v>
      </c>
      <c r="C33" s="266">
        <v>3973921.29</v>
      </c>
      <c r="D33" s="266">
        <v>35987.47</v>
      </c>
      <c r="E33" s="266">
        <v>0</v>
      </c>
      <c r="F33" s="266">
        <v>4009908.76</v>
      </c>
      <c r="G33" s="266"/>
      <c r="H33" s="260"/>
      <c r="I33" s="260"/>
    </row>
    <row r="34" spans="1:9" x14ac:dyDescent="0.25">
      <c r="A34" s="265" t="s">
        <v>121</v>
      </c>
      <c r="B34" s="260" t="s">
        <v>122</v>
      </c>
      <c r="C34" s="266">
        <v>3496717.43</v>
      </c>
      <c r="D34" s="266">
        <v>72896.36</v>
      </c>
      <c r="E34" s="266">
        <v>0</v>
      </c>
      <c r="F34" s="266">
        <v>3569613.79</v>
      </c>
      <c r="G34" s="266"/>
      <c r="H34" s="260"/>
      <c r="I34" s="260"/>
    </row>
    <row r="35" spans="1:9" x14ac:dyDescent="0.25">
      <c r="A35" s="262" t="s">
        <v>123</v>
      </c>
      <c r="B35" s="263" t="s">
        <v>124</v>
      </c>
      <c r="C35" s="264">
        <v>-19066.25</v>
      </c>
      <c r="D35" s="264">
        <v>1641.35</v>
      </c>
      <c r="E35" s="264">
        <v>750.43</v>
      </c>
      <c r="F35" s="264">
        <v>-18175.330000000002</v>
      </c>
      <c r="G35" s="264"/>
      <c r="H35" s="263"/>
      <c r="I35" s="263"/>
    </row>
    <row r="36" spans="1:9" x14ac:dyDescent="0.25">
      <c r="A36" s="262" t="s">
        <v>125</v>
      </c>
      <c r="B36" s="263" t="s">
        <v>124</v>
      </c>
      <c r="C36" s="264">
        <v>-19066.25</v>
      </c>
      <c r="D36" s="264">
        <v>1641.35</v>
      </c>
      <c r="E36" s="264">
        <v>750.43</v>
      </c>
      <c r="F36" s="264">
        <v>-18175.330000000002</v>
      </c>
      <c r="G36" s="264"/>
      <c r="H36" s="263"/>
      <c r="I36" s="263"/>
    </row>
    <row r="37" spans="1:9" x14ac:dyDescent="0.25">
      <c r="A37" s="262" t="s">
        <v>126</v>
      </c>
      <c r="B37" s="263" t="s">
        <v>124</v>
      </c>
      <c r="C37" s="264">
        <v>-19066.25</v>
      </c>
      <c r="D37" s="264">
        <v>1641.35</v>
      </c>
      <c r="E37" s="264">
        <v>750.43</v>
      </c>
      <c r="F37" s="264">
        <v>-18175.330000000002</v>
      </c>
      <c r="G37" s="264"/>
      <c r="H37" s="263"/>
      <c r="I37" s="263"/>
    </row>
    <row r="38" spans="1:9" x14ac:dyDescent="0.25">
      <c r="A38" s="265" t="s">
        <v>127</v>
      </c>
      <c r="B38" s="260" t="s">
        <v>128</v>
      </c>
      <c r="C38" s="266">
        <v>-19066.25</v>
      </c>
      <c r="D38" s="266">
        <v>1641.35</v>
      </c>
      <c r="E38" s="266">
        <v>750.43</v>
      </c>
      <c r="F38" s="266">
        <v>-18175.330000000002</v>
      </c>
      <c r="G38" s="266"/>
      <c r="H38" s="260"/>
      <c r="I38" s="260"/>
    </row>
    <row r="39" spans="1:9" x14ac:dyDescent="0.25">
      <c r="A39" s="262" t="s">
        <v>129</v>
      </c>
      <c r="B39" s="263" t="s">
        <v>130</v>
      </c>
      <c r="C39" s="264">
        <v>348731.34</v>
      </c>
      <c r="D39" s="264">
        <v>652382.76</v>
      </c>
      <c r="E39" s="264">
        <v>814097.85</v>
      </c>
      <c r="F39" s="264">
        <v>187016.25</v>
      </c>
      <c r="G39" s="264"/>
      <c r="H39" s="263"/>
      <c r="I39" s="263"/>
    </row>
    <row r="40" spans="1:9" x14ac:dyDescent="0.25">
      <c r="A40" s="262" t="s">
        <v>131</v>
      </c>
      <c r="B40" s="263" t="s">
        <v>130</v>
      </c>
      <c r="C40" s="264">
        <v>348731.34</v>
      </c>
      <c r="D40" s="264">
        <v>652382.76</v>
      </c>
      <c r="E40" s="264">
        <v>814097.85</v>
      </c>
      <c r="F40" s="264">
        <v>187016.25</v>
      </c>
      <c r="G40" s="264"/>
      <c r="H40" s="263"/>
      <c r="I40" s="263"/>
    </row>
    <row r="41" spans="1:9" x14ac:dyDescent="0.25">
      <c r="A41" s="262" t="s">
        <v>132</v>
      </c>
      <c r="B41" s="263" t="s">
        <v>130</v>
      </c>
      <c r="C41" s="264">
        <v>348731.34</v>
      </c>
      <c r="D41" s="264">
        <v>652382.76</v>
      </c>
      <c r="E41" s="264">
        <v>814097.85</v>
      </c>
      <c r="F41" s="264">
        <v>187016.25</v>
      </c>
      <c r="G41" s="264"/>
      <c r="H41" s="263"/>
      <c r="I41" s="263"/>
    </row>
    <row r="42" spans="1:9" x14ac:dyDescent="0.25">
      <c r="A42" s="265" t="s">
        <v>133</v>
      </c>
      <c r="B42" s="260" t="s">
        <v>134</v>
      </c>
      <c r="C42" s="266">
        <v>281894.81</v>
      </c>
      <c r="D42" s="266">
        <v>446014.6</v>
      </c>
      <c r="E42" s="266">
        <v>630076.84</v>
      </c>
      <c r="F42" s="266">
        <v>97832.57</v>
      </c>
      <c r="G42" s="266"/>
      <c r="H42" s="260"/>
      <c r="I42" s="260"/>
    </row>
    <row r="43" spans="1:9" x14ac:dyDescent="0.25">
      <c r="A43" s="265" t="s">
        <v>137</v>
      </c>
      <c r="B43" s="260" t="s">
        <v>138</v>
      </c>
      <c r="C43" s="266">
        <v>31031.95</v>
      </c>
      <c r="D43" s="266">
        <v>5933.5</v>
      </c>
      <c r="E43" s="266">
        <v>12819.51</v>
      </c>
      <c r="F43" s="266">
        <v>24145.94</v>
      </c>
      <c r="G43" s="266"/>
      <c r="H43" s="260"/>
      <c r="I43" s="260"/>
    </row>
    <row r="44" spans="1:9" x14ac:dyDescent="0.25">
      <c r="A44" s="265" t="s">
        <v>139</v>
      </c>
      <c r="B44" s="260" t="s">
        <v>140</v>
      </c>
      <c r="C44" s="266">
        <v>32735.81</v>
      </c>
      <c r="D44" s="266">
        <v>197576.23</v>
      </c>
      <c r="E44" s="266">
        <v>171201.5</v>
      </c>
      <c r="F44" s="266">
        <v>59110.54</v>
      </c>
      <c r="G44" s="266"/>
      <c r="H44" s="260"/>
      <c r="I44" s="260"/>
    </row>
    <row r="45" spans="1:9" x14ac:dyDescent="0.25">
      <c r="A45" s="265" t="s">
        <v>141</v>
      </c>
      <c r="B45" s="260" t="s">
        <v>142</v>
      </c>
      <c r="C45" s="266">
        <v>3068.77</v>
      </c>
      <c r="D45" s="266">
        <v>2858.43</v>
      </c>
      <c r="E45" s="266">
        <v>0</v>
      </c>
      <c r="F45" s="266">
        <v>5927.2</v>
      </c>
      <c r="G45" s="266"/>
      <c r="H45" s="260"/>
      <c r="I45" s="260"/>
    </row>
    <row r="46" spans="1:9" x14ac:dyDescent="0.25">
      <c r="A46" s="262" t="s">
        <v>143</v>
      </c>
      <c r="B46" s="263" t="s">
        <v>144</v>
      </c>
      <c r="C46" s="264">
        <v>12129.66</v>
      </c>
      <c r="D46" s="264">
        <v>5311.55</v>
      </c>
      <c r="E46" s="264">
        <v>3146.23</v>
      </c>
      <c r="F46" s="264">
        <v>14294.98</v>
      </c>
      <c r="G46" s="264"/>
      <c r="H46" s="263"/>
      <c r="I46" s="263"/>
    </row>
    <row r="47" spans="1:9" x14ac:dyDescent="0.25">
      <c r="A47" s="262" t="s">
        <v>145</v>
      </c>
      <c r="B47" s="263" t="s">
        <v>144</v>
      </c>
      <c r="C47" s="264">
        <v>12129.66</v>
      </c>
      <c r="D47" s="264">
        <v>5311.55</v>
      </c>
      <c r="E47" s="264">
        <v>3146.23</v>
      </c>
      <c r="F47" s="264">
        <v>14294.98</v>
      </c>
      <c r="G47" s="264"/>
      <c r="H47" s="263"/>
      <c r="I47" s="263"/>
    </row>
    <row r="48" spans="1:9" x14ac:dyDescent="0.25">
      <c r="A48" s="262" t="s">
        <v>146</v>
      </c>
      <c r="B48" s="263" t="s">
        <v>144</v>
      </c>
      <c r="C48" s="264">
        <v>12129.66</v>
      </c>
      <c r="D48" s="264">
        <v>5311.55</v>
      </c>
      <c r="E48" s="264">
        <v>3146.23</v>
      </c>
      <c r="F48" s="264">
        <v>14294.98</v>
      </c>
      <c r="G48" s="264"/>
      <c r="H48" s="263"/>
      <c r="I48" s="263"/>
    </row>
    <row r="49" spans="1:9" x14ac:dyDescent="0.25">
      <c r="A49" s="265" t="s">
        <v>147</v>
      </c>
      <c r="B49" s="260" t="s">
        <v>148</v>
      </c>
      <c r="C49" s="266">
        <v>12129.66</v>
      </c>
      <c r="D49" s="266">
        <v>5311.55</v>
      </c>
      <c r="E49" s="266">
        <v>3146.23</v>
      </c>
      <c r="F49" s="266">
        <v>14294.98</v>
      </c>
      <c r="G49" s="266"/>
      <c r="H49" s="260"/>
      <c r="I49" s="260"/>
    </row>
    <row r="50" spans="1:9" x14ac:dyDescent="0.25">
      <c r="A50" s="262" t="s">
        <v>149</v>
      </c>
      <c r="B50" s="263" t="s">
        <v>150</v>
      </c>
      <c r="C50" s="264">
        <v>21139042.329999998</v>
      </c>
      <c r="D50" s="264">
        <v>0</v>
      </c>
      <c r="E50" s="264">
        <v>460987.45</v>
      </c>
      <c r="F50" s="264">
        <v>20678054.879999999</v>
      </c>
      <c r="G50" s="264"/>
      <c r="H50" s="263"/>
      <c r="I50" s="263"/>
    </row>
    <row r="51" spans="1:9" x14ac:dyDescent="0.25">
      <c r="A51" s="262" t="s">
        <v>151</v>
      </c>
      <c r="B51" s="263" t="s">
        <v>152</v>
      </c>
      <c r="C51" s="264">
        <v>14733.46</v>
      </c>
      <c r="D51" s="264">
        <v>0</v>
      </c>
      <c r="E51" s="264">
        <v>0</v>
      </c>
      <c r="F51" s="264">
        <v>14733.46</v>
      </c>
      <c r="G51" s="264"/>
      <c r="H51" s="263"/>
      <c r="I51" s="263"/>
    </row>
    <row r="52" spans="1:9" x14ac:dyDescent="0.25">
      <c r="A52" s="262" t="s">
        <v>153</v>
      </c>
      <c r="B52" s="263" t="s">
        <v>154</v>
      </c>
      <c r="C52" s="264">
        <v>14733.46</v>
      </c>
      <c r="D52" s="264">
        <v>0</v>
      </c>
      <c r="E52" s="264">
        <v>0</v>
      </c>
      <c r="F52" s="264">
        <v>14733.46</v>
      </c>
      <c r="G52" s="264"/>
      <c r="H52" s="263"/>
      <c r="I52" s="263"/>
    </row>
    <row r="53" spans="1:9" x14ac:dyDescent="0.25">
      <c r="A53" s="262" t="s">
        <v>155</v>
      </c>
      <c r="B53" s="263" t="s">
        <v>156</v>
      </c>
      <c r="C53" s="264">
        <v>14733.46</v>
      </c>
      <c r="D53" s="264">
        <v>0</v>
      </c>
      <c r="E53" s="264">
        <v>0</v>
      </c>
      <c r="F53" s="264">
        <v>14733.46</v>
      </c>
      <c r="G53" s="264"/>
      <c r="H53" s="263"/>
      <c r="I53" s="263"/>
    </row>
    <row r="54" spans="1:9" x14ac:dyDescent="0.25">
      <c r="A54" s="265" t="s">
        <v>157</v>
      </c>
      <c r="B54" s="260" t="s">
        <v>158</v>
      </c>
      <c r="C54" s="266">
        <v>14733.46</v>
      </c>
      <c r="D54" s="266">
        <v>0</v>
      </c>
      <c r="E54" s="266">
        <v>0</v>
      </c>
      <c r="F54" s="266">
        <v>14733.46</v>
      </c>
      <c r="G54" s="266"/>
      <c r="H54" s="260"/>
      <c r="I54" s="260"/>
    </row>
    <row r="55" spans="1:9" x14ac:dyDescent="0.25">
      <c r="A55" s="262" t="s">
        <v>159</v>
      </c>
      <c r="B55" s="263" t="s">
        <v>160</v>
      </c>
      <c r="C55" s="264">
        <v>20948391.57</v>
      </c>
      <c r="D55" s="264">
        <v>0</v>
      </c>
      <c r="E55" s="264">
        <v>450377.44</v>
      </c>
      <c r="F55" s="264">
        <v>20498014.129999999</v>
      </c>
      <c r="G55" s="264"/>
      <c r="H55" s="263"/>
      <c r="I55" s="263"/>
    </row>
    <row r="56" spans="1:9" x14ac:dyDescent="0.25">
      <c r="A56" s="262" t="s">
        <v>161</v>
      </c>
      <c r="B56" s="263" t="s">
        <v>160</v>
      </c>
      <c r="C56" s="264">
        <v>19649192.09</v>
      </c>
      <c r="D56" s="264">
        <v>0</v>
      </c>
      <c r="E56" s="264">
        <v>353815.27</v>
      </c>
      <c r="F56" s="264">
        <v>19295376.82</v>
      </c>
      <c r="G56" s="264"/>
      <c r="H56" s="263"/>
      <c r="I56" s="263"/>
    </row>
    <row r="57" spans="1:9" x14ac:dyDescent="0.25">
      <c r="A57" s="262" t="s">
        <v>162</v>
      </c>
      <c r="B57" s="263" t="s">
        <v>160</v>
      </c>
      <c r="C57" s="264">
        <v>25750734.34</v>
      </c>
      <c r="D57" s="264">
        <v>0</v>
      </c>
      <c r="E57" s="264">
        <v>0</v>
      </c>
      <c r="F57" s="264">
        <v>25750734.34</v>
      </c>
      <c r="G57" s="264"/>
      <c r="H57" s="263"/>
      <c r="I57" s="263"/>
    </row>
    <row r="58" spans="1:9" x14ac:dyDescent="0.25">
      <c r="A58" s="265" t="s">
        <v>163</v>
      </c>
      <c r="B58" s="260" t="s">
        <v>164</v>
      </c>
      <c r="C58" s="266">
        <v>2445042.98</v>
      </c>
      <c r="D58" s="266">
        <v>0</v>
      </c>
      <c r="E58" s="266">
        <v>0</v>
      </c>
      <c r="F58" s="266">
        <v>2445042.98</v>
      </c>
      <c r="G58" s="266"/>
      <c r="H58" s="260"/>
      <c r="I58" s="260"/>
    </row>
    <row r="59" spans="1:9" x14ac:dyDescent="0.25">
      <c r="A59" s="265" t="s">
        <v>165</v>
      </c>
      <c r="B59" s="260" t="s">
        <v>166</v>
      </c>
      <c r="C59" s="266">
        <v>1221900.22</v>
      </c>
      <c r="D59" s="266">
        <v>0</v>
      </c>
      <c r="E59" s="266">
        <v>0</v>
      </c>
      <c r="F59" s="266">
        <v>1221900.22</v>
      </c>
      <c r="G59" s="266"/>
      <c r="H59" s="260"/>
      <c r="I59" s="260"/>
    </row>
    <row r="60" spans="1:9" x14ac:dyDescent="0.25">
      <c r="A60" s="265" t="s">
        <v>167</v>
      </c>
      <c r="B60" s="260" t="s">
        <v>168</v>
      </c>
      <c r="C60" s="266">
        <v>4704367.0599999996</v>
      </c>
      <c r="D60" s="266">
        <v>0</v>
      </c>
      <c r="E60" s="266">
        <v>0</v>
      </c>
      <c r="F60" s="266">
        <v>4704367.0599999996</v>
      </c>
      <c r="G60" s="266"/>
      <c r="H60" s="260"/>
      <c r="I60" s="260"/>
    </row>
    <row r="61" spans="1:9" x14ac:dyDescent="0.25">
      <c r="A61" s="265" t="s">
        <v>169</v>
      </c>
      <c r="B61" s="260" t="s">
        <v>170</v>
      </c>
      <c r="C61" s="266">
        <v>984003.58</v>
      </c>
      <c r="D61" s="266">
        <v>0</v>
      </c>
      <c r="E61" s="266">
        <v>0</v>
      </c>
      <c r="F61" s="266">
        <v>984003.58</v>
      </c>
      <c r="G61" s="266"/>
      <c r="H61" s="260"/>
      <c r="I61" s="260"/>
    </row>
    <row r="62" spans="1:9" x14ac:dyDescent="0.25">
      <c r="A62" s="265" t="s">
        <v>171</v>
      </c>
      <c r="B62" s="260" t="s">
        <v>172</v>
      </c>
      <c r="C62" s="266">
        <v>2505725.5299999998</v>
      </c>
      <c r="D62" s="266">
        <v>0</v>
      </c>
      <c r="E62" s="266">
        <v>0</v>
      </c>
      <c r="F62" s="266">
        <v>2505725.5299999998</v>
      </c>
      <c r="G62" s="266"/>
      <c r="H62" s="260"/>
      <c r="I62" s="260"/>
    </row>
    <row r="63" spans="1:9" x14ac:dyDescent="0.25">
      <c r="A63" s="265" t="s">
        <v>173</v>
      </c>
      <c r="B63" s="260" t="s">
        <v>174</v>
      </c>
      <c r="C63" s="266">
        <v>3814246.75</v>
      </c>
      <c r="D63" s="266">
        <v>0</v>
      </c>
      <c r="E63" s="266">
        <v>0</v>
      </c>
      <c r="F63" s="266">
        <v>3814246.75</v>
      </c>
      <c r="G63" s="266"/>
      <c r="H63" s="260"/>
      <c r="I63" s="260"/>
    </row>
    <row r="64" spans="1:9" x14ac:dyDescent="0.25">
      <c r="A64" s="265" t="s">
        <v>177</v>
      </c>
      <c r="B64" s="260" t="s">
        <v>178</v>
      </c>
      <c r="C64" s="266">
        <v>856.74</v>
      </c>
      <c r="D64" s="266">
        <v>0</v>
      </c>
      <c r="E64" s="266">
        <v>0</v>
      </c>
      <c r="F64" s="266">
        <v>856.74</v>
      </c>
      <c r="G64" s="266"/>
      <c r="H64" s="260"/>
      <c r="I64" s="260"/>
    </row>
    <row r="65" spans="1:9" x14ac:dyDescent="0.25">
      <c r="A65" s="265" t="s">
        <v>179</v>
      </c>
      <c r="B65" s="260" t="s">
        <v>180</v>
      </c>
      <c r="C65" s="266">
        <v>10074591.48</v>
      </c>
      <c r="D65" s="266">
        <v>0</v>
      </c>
      <c r="E65" s="266">
        <v>0</v>
      </c>
      <c r="F65" s="266">
        <v>10074591.48</v>
      </c>
      <c r="G65" s="266"/>
      <c r="H65" s="260"/>
      <c r="I65" s="260"/>
    </row>
    <row r="66" spans="1:9" x14ac:dyDescent="0.25">
      <c r="A66" s="262" t="s">
        <v>181</v>
      </c>
      <c r="B66" s="263" t="s">
        <v>182</v>
      </c>
      <c r="C66" s="264">
        <v>-6101542.25</v>
      </c>
      <c r="D66" s="264">
        <v>0</v>
      </c>
      <c r="E66" s="264">
        <v>353815.27</v>
      </c>
      <c r="F66" s="264">
        <v>-6455357.5199999996</v>
      </c>
      <c r="G66" s="264"/>
      <c r="H66" s="263"/>
      <c r="I66" s="263"/>
    </row>
    <row r="67" spans="1:9" x14ac:dyDescent="0.25">
      <c r="A67" s="265" t="s">
        <v>183</v>
      </c>
      <c r="B67" s="260" t="s">
        <v>184</v>
      </c>
      <c r="C67" s="266">
        <v>-475602.54</v>
      </c>
      <c r="D67" s="266">
        <v>0</v>
      </c>
      <c r="E67" s="266">
        <v>21929.759999999998</v>
      </c>
      <c r="F67" s="266">
        <v>-497532.3</v>
      </c>
      <c r="G67" s="266"/>
      <c r="H67" s="260"/>
      <c r="I67" s="260"/>
    </row>
    <row r="68" spans="1:9" x14ac:dyDescent="0.25">
      <c r="A68" s="265" t="s">
        <v>185</v>
      </c>
      <c r="B68" s="260" t="s">
        <v>186</v>
      </c>
      <c r="C68" s="266">
        <v>-247084.74</v>
      </c>
      <c r="D68" s="266">
        <v>0</v>
      </c>
      <c r="E68" s="266">
        <v>10563.47</v>
      </c>
      <c r="F68" s="266">
        <v>-257648.21</v>
      </c>
      <c r="G68" s="266"/>
      <c r="H68" s="260"/>
      <c r="I68" s="260"/>
    </row>
    <row r="69" spans="1:9" x14ac:dyDescent="0.25">
      <c r="A69" s="265" t="s">
        <v>187</v>
      </c>
      <c r="B69" s="260" t="s">
        <v>188</v>
      </c>
      <c r="C69" s="266">
        <v>-2088400.84</v>
      </c>
      <c r="D69" s="266">
        <v>0</v>
      </c>
      <c r="E69" s="266">
        <v>78342.53</v>
      </c>
      <c r="F69" s="266">
        <v>-2166743.37</v>
      </c>
      <c r="G69" s="266"/>
      <c r="H69" s="260"/>
      <c r="I69" s="260"/>
    </row>
    <row r="70" spans="1:9" x14ac:dyDescent="0.25">
      <c r="A70" s="265" t="s">
        <v>189</v>
      </c>
      <c r="B70" s="260" t="s">
        <v>190</v>
      </c>
      <c r="C70" s="266">
        <v>-120268.17</v>
      </c>
      <c r="D70" s="266">
        <v>0</v>
      </c>
      <c r="E70" s="266">
        <v>8200.27</v>
      </c>
      <c r="F70" s="266">
        <v>-128468.44</v>
      </c>
      <c r="G70" s="266"/>
      <c r="H70" s="260"/>
      <c r="I70" s="260"/>
    </row>
    <row r="71" spans="1:9" x14ac:dyDescent="0.25">
      <c r="A71" s="265" t="s">
        <v>191</v>
      </c>
      <c r="B71" s="260" t="s">
        <v>192</v>
      </c>
      <c r="C71" s="266">
        <v>-1087349.6299999999</v>
      </c>
      <c r="D71" s="266">
        <v>0</v>
      </c>
      <c r="E71" s="266">
        <v>41762.36</v>
      </c>
      <c r="F71" s="266">
        <v>-1129111.99</v>
      </c>
      <c r="G71" s="266"/>
      <c r="H71" s="260"/>
      <c r="I71" s="260"/>
    </row>
    <row r="72" spans="1:9" x14ac:dyDescent="0.25">
      <c r="A72" s="265" t="s">
        <v>193</v>
      </c>
      <c r="B72" s="260" t="s">
        <v>194</v>
      </c>
      <c r="C72" s="266">
        <v>-1461577.72</v>
      </c>
      <c r="D72" s="266">
        <v>0</v>
      </c>
      <c r="E72" s="266">
        <v>63566.26</v>
      </c>
      <c r="F72" s="266">
        <v>-1525143.98</v>
      </c>
      <c r="G72" s="266"/>
      <c r="H72" s="260"/>
      <c r="I72" s="260"/>
    </row>
    <row r="73" spans="1:9" x14ac:dyDescent="0.25">
      <c r="A73" s="265" t="s">
        <v>195</v>
      </c>
      <c r="B73" s="260" t="s">
        <v>196</v>
      </c>
      <c r="C73" s="266">
        <v>-328.44</v>
      </c>
      <c r="D73" s="266">
        <v>0</v>
      </c>
      <c r="E73" s="266">
        <v>7.14</v>
      </c>
      <c r="F73" s="266">
        <v>-335.58</v>
      </c>
      <c r="G73" s="266"/>
      <c r="H73" s="260"/>
      <c r="I73" s="260"/>
    </row>
    <row r="74" spans="1:9" x14ac:dyDescent="0.25">
      <c r="A74" s="265" t="s">
        <v>197</v>
      </c>
      <c r="B74" s="260" t="s">
        <v>198</v>
      </c>
      <c r="C74" s="266">
        <v>-620930.17000000004</v>
      </c>
      <c r="D74" s="266">
        <v>0</v>
      </c>
      <c r="E74" s="266">
        <v>129443.48</v>
      </c>
      <c r="F74" s="266">
        <v>-750373.65</v>
      </c>
      <c r="G74" s="266"/>
      <c r="H74" s="260"/>
      <c r="I74" s="260"/>
    </row>
    <row r="75" spans="1:9" x14ac:dyDescent="0.25">
      <c r="A75" s="262" t="s">
        <v>199</v>
      </c>
      <c r="B75" s="263" t="s">
        <v>200</v>
      </c>
      <c r="C75" s="264">
        <v>1299199.48</v>
      </c>
      <c r="D75" s="264">
        <v>0</v>
      </c>
      <c r="E75" s="264">
        <v>96562.17</v>
      </c>
      <c r="F75" s="264">
        <v>1202637.31</v>
      </c>
      <c r="G75" s="264"/>
      <c r="H75" s="263"/>
      <c r="I75" s="263"/>
    </row>
    <row r="76" spans="1:9" x14ac:dyDescent="0.25">
      <c r="A76" s="262" t="s">
        <v>201</v>
      </c>
      <c r="B76" s="263" t="s">
        <v>200</v>
      </c>
      <c r="C76" s="264">
        <v>12590626.67</v>
      </c>
      <c r="D76" s="264">
        <v>0</v>
      </c>
      <c r="E76" s="264">
        <v>0</v>
      </c>
      <c r="F76" s="264">
        <v>12590626.67</v>
      </c>
      <c r="G76" s="264"/>
      <c r="H76" s="263"/>
      <c r="I76" s="263"/>
    </row>
    <row r="77" spans="1:9" x14ac:dyDescent="0.25">
      <c r="A77" s="265" t="s">
        <v>202</v>
      </c>
      <c r="B77" s="260" t="s">
        <v>164</v>
      </c>
      <c r="C77" s="266">
        <v>1973650.24</v>
      </c>
      <c r="D77" s="266">
        <v>0</v>
      </c>
      <c r="E77" s="266">
        <v>0</v>
      </c>
      <c r="F77" s="266">
        <v>1973650.24</v>
      </c>
      <c r="G77" s="266"/>
      <c r="H77" s="260"/>
      <c r="I77" s="260"/>
    </row>
    <row r="78" spans="1:9" x14ac:dyDescent="0.25">
      <c r="A78" s="265" t="s">
        <v>203</v>
      </c>
      <c r="B78" s="260" t="s">
        <v>166</v>
      </c>
      <c r="C78" s="266">
        <v>367701.24</v>
      </c>
      <c r="D78" s="266">
        <v>0</v>
      </c>
      <c r="E78" s="266">
        <v>0</v>
      </c>
      <c r="F78" s="266">
        <v>367701.24</v>
      </c>
      <c r="G78" s="266"/>
      <c r="H78" s="260"/>
      <c r="I78" s="260"/>
    </row>
    <row r="79" spans="1:9" x14ac:dyDescent="0.25">
      <c r="A79" s="265" t="s">
        <v>204</v>
      </c>
      <c r="B79" s="260" t="s">
        <v>168</v>
      </c>
      <c r="C79" s="266">
        <v>1205021.68</v>
      </c>
      <c r="D79" s="266">
        <v>0</v>
      </c>
      <c r="E79" s="266">
        <v>0</v>
      </c>
      <c r="F79" s="266">
        <v>1205021.68</v>
      </c>
      <c r="G79" s="266"/>
      <c r="H79" s="260"/>
      <c r="I79" s="260"/>
    </row>
    <row r="80" spans="1:9" x14ac:dyDescent="0.25">
      <c r="A80" s="265" t="s">
        <v>205</v>
      </c>
      <c r="B80" s="260" t="s">
        <v>170</v>
      </c>
      <c r="C80" s="266">
        <v>76439.679999999993</v>
      </c>
      <c r="D80" s="266">
        <v>0</v>
      </c>
      <c r="E80" s="266">
        <v>0</v>
      </c>
      <c r="F80" s="266">
        <v>76439.679999999993</v>
      </c>
      <c r="G80" s="266"/>
      <c r="H80" s="260"/>
      <c r="I80" s="260"/>
    </row>
    <row r="81" spans="1:9" x14ac:dyDescent="0.25">
      <c r="A81" s="265" t="s">
        <v>206</v>
      </c>
      <c r="B81" s="260" t="s">
        <v>172</v>
      </c>
      <c r="C81" s="266">
        <v>1980273.12</v>
      </c>
      <c r="D81" s="266">
        <v>0</v>
      </c>
      <c r="E81" s="266">
        <v>0</v>
      </c>
      <c r="F81" s="266">
        <v>1980273.12</v>
      </c>
      <c r="G81" s="266"/>
      <c r="H81" s="260"/>
      <c r="I81" s="260"/>
    </row>
    <row r="82" spans="1:9" x14ac:dyDescent="0.25">
      <c r="A82" s="265" t="s">
        <v>207</v>
      </c>
      <c r="B82" s="260" t="s">
        <v>174</v>
      </c>
      <c r="C82" s="266">
        <v>4004546.63</v>
      </c>
      <c r="D82" s="266">
        <v>0</v>
      </c>
      <c r="E82" s="266">
        <v>0</v>
      </c>
      <c r="F82" s="266">
        <v>4004546.63</v>
      </c>
      <c r="G82" s="266"/>
      <c r="H82" s="260"/>
      <c r="I82" s="260"/>
    </row>
    <row r="83" spans="1:9" x14ac:dyDescent="0.25">
      <c r="A83" s="265" t="s">
        <v>208</v>
      </c>
      <c r="B83" s="260" t="s">
        <v>209</v>
      </c>
      <c r="C83" s="266">
        <v>84012.76</v>
      </c>
      <c r="D83" s="266">
        <v>0</v>
      </c>
      <c r="E83" s="266">
        <v>0</v>
      </c>
      <c r="F83" s="266">
        <v>84012.76</v>
      </c>
      <c r="G83" s="266"/>
      <c r="H83" s="260"/>
      <c r="I83" s="260"/>
    </row>
    <row r="84" spans="1:9" x14ac:dyDescent="0.25">
      <c r="A84" s="265" t="s">
        <v>210</v>
      </c>
      <c r="B84" s="260" t="s">
        <v>178</v>
      </c>
      <c r="C84" s="266">
        <v>68237.2</v>
      </c>
      <c r="D84" s="266">
        <v>0</v>
      </c>
      <c r="E84" s="266">
        <v>0</v>
      </c>
      <c r="F84" s="266">
        <v>68237.2</v>
      </c>
      <c r="G84" s="266"/>
      <c r="H84" s="260"/>
      <c r="I84" s="260"/>
    </row>
    <row r="85" spans="1:9" x14ac:dyDescent="0.25">
      <c r="A85" s="265" t="s">
        <v>211</v>
      </c>
      <c r="B85" s="260" t="s">
        <v>180</v>
      </c>
      <c r="C85" s="266">
        <v>2830744.12</v>
      </c>
      <c r="D85" s="266">
        <v>0</v>
      </c>
      <c r="E85" s="266">
        <v>0</v>
      </c>
      <c r="F85" s="266">
        <v>2830744.12</v>
      </c>
      <c r="G85" s="266"/>
      <c r="H85" s="260"/>
      <c r="I85" s="260"/>
    </row>
    <row r="86" spans="1:9" x14ac:dyDescent="0.25">
      <c r="A86" s="262" t="s">
        <v>212</v>
      </c>
      <c r="B86" s="263" t="s">
        <v>213</v>
      </c>
      <c r="C86" s="264">
        <v>-11291427.189999999</v>
      </c>
      <c r="D86" s="264">
        <v>0</v>
      </c>
      <c r="E86" s="264">
        <v>96562.17</v>
      </c>
      <c r="F86" s="264">
        <v>-11387989.359999999</v>
      </c>
      <c r="G86" s="264"/>
      <c r="H86" s="263"/>
      <c r="I86" s="263"/>
    </row>
    <row r="87" spans="1:9" x14ac:dyDescent="0.25">
      <c r="A87" s="265" t="s">
        <v>214</v>
      </c>
      <c r="B87" s="260" t="s">
        <v>184</v>
      </c>
      <c r="C87" s="266">
        <v>-1653247.7</v>
      </c>
      <c r="D87" s="266">
        <v>0</v>
      </c>
      <c r="E87" s="266">
        <v>7630.88</v>
      </c>
      <c r="F87" s="266">
        <v>-1660878.58</v>
      </c>
      <c r="G87" s="266"/>
      <c r="H87" s="260"/>
      <c r="I87" s="260"/>
    </row>
    <row r="88" spans="1:9" x14ac:dyDescent="0.25">
      <c r="A88" s="265" t="s">
        <v>215</v>
      </c>
      <c r="B88" s="260" t="s">
        <v>186</v>
      </c>
      <c r="C88" s="266">
        <v>-269867</v>
      </c>
      <c r="D88" s="266">
        <v>0</v>
      </c>
      <c r="E88" s="266">
        <v>1965.14</v>
      </c>
      <c r="F88" s="266">
        <v>-271832.14</v>
      </c>
      <c r="G88" s="266"/>
      <c r="H88" s="260"/>
      <c r="I88" s="260"/>
    </row>
    <row r="89" spans="1:9" x14ac:dyDescent="0.25">
      <c r="A89" s="265" t="s">
        <v>216</v>
      </c>
      <c r="B89" s="260" t="s">
        <v>188</v>
      </c>
      <c r="C89" s="266">
        <v>-1150372.68</v>
      </c>
      <c r="D89" s="266">
        <v>0</v>
      </c>
      <c r="E89" s="266">
        <v>4762.6099999999997</v>
      </c>
      <c r="F89" s="266">
        <v>-1155135.29</v>
      </c>
      <c r="G89" s="266"/>
      <c r="H89" s="260"/>
      <c r="I89" s="260"/>
    </row>
    <row r="90" spans="1:9" x14ac:dyDescent="0.25">
      <c r="A90" s="265" t="s">
        <v>217</v>
      </c>
      <c r="B90" s="260" t="s">
        <v>190</v>
      </c>
      <c r="C90" s="266">
        <v>-58783.34</v>
      </c>
      <c r="D90" s="266">
        <v>0</v>
      </c>
      <c r="E90" s="266">
        <v>366.49</v>
      </c>
      <c r="F90" s="266">
        <v>-59149.83</v>
      </c>
      <c r="G90" s="266"/>
      <c r="H90" s="260"/>
      <c r="I90" s="260"/>
    </row>
    <row r="91" spans="1:9" x14ac:dyDescent="0.25">
      <c r="A91" s="265" t="s">
        <v>218</v>
      </c>
      <c r="B91" s="260" t="s">
        <v>192</v>
      </c>
      <c r="C91" s="266">
        <v>-1935420.88</v>
      </c>
      <c r="D91" s="266">
        <v>0</v>
      </c>
      <c r="E91" s="266">
        <v>3231.6</v>
      </c>
      <c r="F91" s="266">
        <v>-1938652.48</v>
      </c>
      <c r="G91" s="266"/>
      <c r="H91" s="260"/>
      <c r="I91" s="260"/>
    </row>
    <row r="92" spans="1:9" x14ac:dyDescent="0.25">
      <c r="A92" s="265" t="s">
        <v>219</v>
      </c>
      <c r="B92" s="260" t="s">
        <v>194</v>
      </c>
      <c r="C92" s="266">
        <v>-3665739.46</v>
      </c>
      <c r="D92" s="266">
        <v>0</v>
      </c>
      <c r="E92" s="266">
        <v>31385.9</v>
      </c>
      <c r="F92" s="266">
        <v>-3697125.36</v>
      </c>
      <c r="G92" s="266"/>
      <c r="H92" s="260"/>
      <c r="I92" s="260"/>
    </row>
    <row r="93" spans="1:9" x14ac:dyDescent="0.25">
      <c r="A93" s="265" t="s">
        <v>220</v>
      </c>
      <c r="B93" s="260" t="s">
        <v>221</v>
      </c>
      <c r="C93" s="266">
        <v>-84012.76</v>
      </c>
      <c r="D93" s="266">
        <v>0</v>
      </c>
      <c r="E93" s="266">
        <v>0</v>
      </c>
      <c r="F93" s="266">
        <v>-84012.76</v>
      </c>
      <c r="G93" s="266"/>
      <c r="H93" s="260"/>
      <c r="I93" s="260"/>
    </row>
    <row r="94" spans="1:9" x14ac:dyDescent="0.25">
      <c r="A94" s="265" t="s">
        <v>222</v>
      </c>
      <c r="B94" s="260" t="s">
        <v>196</v>
      </c>
      <c r="C94" s="266">
        <v>-67802.86</v>
      </c>
      <c r="D94" s="266">
        <v>0</v>
      </c>
      <c r="E94" s="266">
        <v>39.54</v>
      </c>
      <c r="F94" s="266">
        <v>-67842.399999999994</v>
      </c>
      <c r="G94" s="266"/>
      <c r="H94" s="260"/>
      <c r="I94" s="260"/>
    </row>
    <row r="95" spans="1:9" x14ac:dyDescent="0.25">
      <c r="A95" s="265" t="s">
        <v>223</v>
      </c>
      <c r="B95" s="260" t="s">
        <v>224</v>
      </c>
      <c r="C95" s="266">
        <v>-2406180.5099999998</v>
      </c>
      <c r="D95" s="266">
        <v>0</v>
      </c>
      <c r="E95" s="266">
        <v>47180.01</v>
      </c>
      <c r="F95" s="266">
        <v>-2453360.52</v>
      </c>
      <c r="G95" s="266"/>
      <c r="H95" s="260"/>
      <c r="I95" s="260"/>
    </row>
    <row r="96" spans="1:9" x14ac:dyDescent="0.25">
      <c r="A96" s="262" t="s">
        <v>225</v>
      </c>
      <c r="B96" s="263" t="s">
        <v>226</v>
      </c>
      <c r="C96" s="264">
        <v>175917.3</v>
      </c>
      <c r="D96" s="264">
        <v>0</v>
      </c>
      <c r="E96" s="264">
        <v>10610.01</v>
      </c>
      <c r="F96" s="264">
        <v>165307.29</v>
      </c>
      <c r="G96" s="264"/>
      <c r="H96" s="263"/>
      <c r="I96" s="263"/>
    </row>
    <row r="97" spans="1:9" x14ac:dyDescent="0.25">
      <c r="A97" s="262" t="s">
        <v>227</v>
      </c>
      <c r="B97" s="263" t="s">
        <v>226</v>
      </c>
      <c r="C97" s="264">
        <v>111999.63</v>
      </c>
      <c r="D97" s="264">
        <v>0</v>
      </c>
      <c r="E97" s="264">
        <v>4797.4399999999996</v>
      </c>
      <c r="F97" s="264">
        <v>107202.19</v>
      </c>
      <c r="G97" s="264"/>
      <c r="H97" s="263"/>
      <c r="I97" s="263"/>
    </row>
    <row r="98" spans="1:9" x14ac:dyDescent="0.25">
      <c r="A98" s="262" t="s">
        <v>228</v>
      </c>
      <c r="B98" s="263" t="s">
        <v>226</v>
      </c>
      <c r="C98" s="264">
        <v>287926.21999999997</v>
      </c>
      <c r="D98" s="264">
        <v>0</v>
      </c>
      <c r="E98" s="264">
        <v>0</v>
      </c>
      <c r="F98" s="264">
        <v>287926.21999999997</v>
      </c>
      <c r="G98" s="264"/>
      <c r="H98" s="263"/>
      <c r="I98" s="263"/>
    </row>
    <row r="99" spans="1:9" x14ac:dyDescent="0.25">
      <c r="A99" s="265" t="s">
        <v>229</v>
      </c>
      <c r="B99" s="260" t="s">
        <v>230</v>
      </c>
      <c r="C99" s="266">
        <v>287926.21999999997</v>
      </c>
      <c r="D99" s="266">
        <v>0</v>
      </c>
      <c r="E99" s="266">
        <v>0</v>
      </c>
      <c r="F99" s="266">
        <v>287926.21999999997</v>
      </c>
      <c r="G99" s="266"/>
      <c r="H99" s="260"/>
      <c r="I99" s="260"/>
    </row>
    <row r="100" spans="1:9" x14ac:dyDescent="0.25">
      <c r="A100" s="262" t="s">
        <v>231</v>
      </c>
      <c r="B100" s="263" t="s">
        <v>232</v>
      </c>
      <c r="C100" s="264">
        <v>-175926.59</v>
      </c>
      <c r="D100" s="264">
        <v>0</v>
      </c>
      <c r="E100" s="264">
        <v>4797.4399999999996</v>
      </c>
      <c r="F100" s="264">
        <v>-180724.03</v>
      </c>
      <c r="G100" s="264"/>
      <c r="H100" s="263"/>
      <c r="I100" s="263"/>
    </row>
    <row r="101" spans="1:9" x14ac:dyDescent="0.25">
      <c r="A101" s="265" t="s">
        <v>233</v>
      </c>
      <c r="B101" s="260" t="s">
        <v>234</v>
      </c>
      <c r="C101" s="266">
        <v>-175926.59</v>
      </c>
      <c r="D101" s="266">
        <v>0</v>
      </c>
      <c r="E101" s="266">
        <v>4797.4399999999996</v>
      </c>
      <c r="F101" s="266">
        <v>-180724.03</v>
      </c>
      <c r="G101" s="266"/>
      <c r="H101" s="260"/>
      <c r="I101" s="260"/>
    </row>
    <row r="102" spans="1:9" x14ac:dyDescent="0.25">
      <c r="A102" s="262" t="s">
        <v>235</v>
      </c>
      <c r="B102" s="263" t="s">
        <v>236</v>
      </c>
      <c r="C102" s="264">
        <v>63917.67</v>
      </c>
      <c r="D102" s="264">
        <v>0</v>
      </c>
      <c r="E102" s="264">
        <v>5812.57</v>
      </c>
      <c r="F102" s="264">
        <v>58105.1</v>
      </c>
      <c r="G102" s="264"/>
      <c r="H102" s="263"/>
      <c r="I102" s="263"/>
    </row>
    <row r="103" spans="1:9" x14ac:dyDescent="0.25">
      <c r="A103" s="262" t="s">
        <v>237</v>
      </c>
      <c r="B103" s="263" t="s">
        <v>236</v>
      </c>
      <c r="C103" s="264">
        <v>479108.58</v>
      </c>
      <c r="D103" s="264">
        <v>0</v>
      </c>
      <c r="E103" s="264">
        <v>0</v>
      </c>
      <c r="F103" s="264">
        <v>479108.58</v>
      </c>
      <c r="G103" s="264"/>
      <c r="H103" s="263"/>
      <c r="I103" s="263"/>
    </row>
    <row r="104" spans="1:9" x14ac:dyDescent="0.25">
      <c r="A104" s="265" t="s">
        <v>238</v>
      </c>
      <c r="B104" s="260" t="s">
        <v>230</v>
      </c>
      <c r="C104" s="266">
        <v>479108.58</v>
      </c>
      <c r="D104" s="266">
        <v>0</v>
      </c>
      <c r="E104" s="266">
        <v>0</v>
      </c>
      <c r="F104" s="266">
        <v>479108.58</v>
      </c>
      <c r="G104" s="266"/>
      <c r="H104" s="260"/>
      <c r="I104" s="260"/>
    </row>
    <row r="105" spans="1:9" x14ac:dyDescent="0.25">
      <c r="A105" s="262" t="s">
        <v>239</v>
      </c>
      <c r="B105" s="263" t="s">
        <v>240</v>
      </c>
      <c r="C105" s="264">
        <v>-415190.91</v>
      </c>
      <c r="D105" s="264">
        <v>0</v>
      </c>
      <c r="E105" s="264">
        <v>5812.57</v>
      </c>
      <c r="F105" s="264">
        <v>-421003.48</v>
      </c>
      <c r="G105" s="264"/>
      <c r="H105" s="263"/>
      <c r="I105" s="263"/>
    </row>
    <row r="106" spans="1:9" x14ac:dyDescent="0.25">
      <c r="A106" s="265" t="s">
        <v>241</v>
      </c>
      <c r="B106" s="260" t="s">
        <v>234</v>
      </c>
      <c r="C106" s="266">
        <v>-415190.91</v>
      </c>
      <c r="D106" s="266">
        <v>0</v>
      </c>
      <c r="E106" s="266">
        <v>5812.57</v>
      </c>
      <c r="F106" s="266">
        <v>-421003.48</v>
      </c>
      <c r="G106" s="266"/>
      <c r="H106" s="260"/>
      <c r="I106" s="260"/>
    </row>
    <row r="107" spans="1:9" x14ac:dyDescent="0.25">
      <c r="A107" s="262" t="s">
        <v>242</v>
      </c>
      <c r="B107" s="263" t="s">
        <v>243</v>
      </c>
      <c r="C107" s="264">
        <v>0.18</v>
      </c>
      <c r="D107" s="264">
        <v>366.61</v>
      </c>
      <c r="E107" s="264">
        <v>366.61</v>
      </c>
      <c r="F107" s="264">
        <v>0.18</v>
      </c>
      <c r="G107" s="264"/>
      <c r="H107" s="263"/>
      <c r="I107" s="263"/>
    </row>
    <row r="108" spans="1:9" x14ac:dyDescent="0.25">
      <c r="A108" s="262" t="s">
        <v>244</v>
      </c>
      <c r="B108" s="263" t="s">
        <v>243</v>
      </c>
      <c r="C108" s="264">
        <v>0.18</v>
      </c>
      <c r="D108" s="264">
        <v>366.61</v>
      </c>
      <c r="E108" s="264">
        <v>366.61</v>
      </c>
      <c r="F108" s="264">
        <v>0.18</v>
      </c>
      <c r="G108" s="264"/>
      <c r="H108" s="263"/>
      <c r="I108" s="263"/>
    </row>
    <row r="109" spans="1:9" x14ac:dyDescent="0.25">
      <c r="A109" s="262" t="s">
        <v>245</v>
      </c>
      <c r="B109" s="263" t="s">
        <v>243</v>
      </c>
      <c r="C109" s="264">
        <v>0.18</v>
      </c>
      <c r="D109" s="264">
        <v>366.61</v>
      </c>
      <c r="E109" s="264">
        <v>366.61</v>
      </c>
      <c r="F109" s="264">
        <v>0.18</v>
      </c>
      <c r="G109" s="264"/>
      <c r="H109" s="263"/>
      <c r="I109" s="263"/>
    </row>
    <row r="110" spans="1:9" x14ac:dyDescent="0.25">
      <c r="A110" s="262" t="s">
        <v>246</v>
      </c>
      <c r="B110" s="263" t="s">
        <v>243</v>
      </c>
      <c r="C110" s="264">
        <v>0.18</v>
      </c>
      <c r="D110" s="264">
        <v>366.61</v>
      </c>
      <c r="E110" s="264">
        <v>366.61</v>
      </c>
      <c r="F110" s="264">
        <v>0.18</v>
      </c>
      <c r="G110" s="264"/>
      <c r="H110" s="263"/>
      <c r="I110" s="263"/>
    </row>
    <row r="111" spans="1:9" x14ac:dyDescent="0.25">
      <c r="A111" s="265" t="s">
        <v>629</v>
      </c>
      <c r="B111" s="260" t="s">
        <v>630</v>
      </c>
      <c r="C111" s="266">
        <v>0.18</v>
      </c>
      <c r="D111" s="266">
        <v>366.61</v>
      </c>
      <c r="E111" s="266">
        <v>366.61</v>
      </c>
      <c r="F111" s="266">
        <v>0.18</v>
      </c>
      <c r="G111" s="266"/>
      <c r="H111" s="260"/>
      <c r="I111" s="260"/>
    </row>
    <row r="112" spans="1:9" x14ac:dyDescent="0.25">
      <c r="A112" s="262" t="s">
        <v>247</v>
      </c>
      <c r="B112" s="263" t="s">
        <v>248</v>
      </c>
      <c r="C112" s="264">
        <v>45417433.530000001</v>
      </c>
      <c r="D112" s="264">
        <v>22327246.039999999</v>
      </c>
      <c r="E112" s="264">
        <v>18825660.59</v>
      </c>
      <c r="F112" s="264">
        <v>41915848.079999998</v>
      </c>
      <c r="G112" s="264"/>
      <c r="H112" s="267">
        <f>C112-F112</f>
        <v>3501585.450000003</v>
      </c>
      <c r="I112" s="264">
        <f>+H112+H113</f>
        <v>3386138.5900000026</v>
      </c>
    </row>
    <row r="113" spans="1:9" x14ac:dyDescent="0.25">
      <c r="A113" s="262" t="s">
        <v>249</v>
      </c>
      <c r="B113" s="263" t="s">
        <v>79</v>
      </c>
      <c r="C113" s="264">
        <v>6954459.0599999996</v>
      </c>
      <c r="D113" s="264">
        <v>14123763.859999999</v>
      </c>
      <c r="E113" s="264">
        <v>14239210.720000001</v>
      </c>
      <c r="F113" s="264">
        <v>7069905.9199999999</v>
      </c>
      <c r="G113" s="264"/>
      <c r="H113" s="267">
        <f>C113-F113</f>
        <v>-115446.86000000034</v>
      </c>
      <c r="I113" s="263"/>
    </row>
    <row r="114" spans="1:9" x14ac:dyDescent="0.25">
      <c r="A114" s="262" t="s">
        <v>250</v>
      </c>
      <c r="B114" s="263" t="s">
        <v>251</v>
      </c>
      <c r="C114" s="264">
        <v>1310555.47</v>
      </c>
      <c r="D114" s="264">
        <v>5412629.0099999998</v>
      </c>
      <c r="E114" s="264">
        <v>4968643.7699999996</v>
      </c>
      <c r="F114" s="264">
        <v>866570.23</v>
      </c>
      <c r="G114" s="264"/>
      <c r="H114" s="263"/>
      <c r="I114" s="263"/>
    </row>
    <row r="115" spans="1:9" x14ac:dyDescent="0.25">
      <c r="A115" s="262" t="s">
        <v>252</v>
      </c>
      <c r="B115" s="263" t="s">
        <v>251</v>
      </c>
      <c r="C115" s="264">
        <v>1310555.47</v>
      </c>
      <c r="D115" s="264">
        <v>5412629.0099999998</v>
      </c>
      <c r="E115" s="264">
        <v>4968643.7699999996</v>
      </c>
      <c r="F115" s="264">
        <v>866570.23</v>
      </c>
      <c r="G115" s="264"/>
      <c r="H115" s="263"/>
      <c r="I115" s="263"/>
    </row>
    <row r="116" spans="1:9" x14ac:dyDescent="0.25">
      <c r="A116" s="262" t="s">
        <v>253</v>
      </c>
      <c r="B116" s="263" t="s">
        <v>254</v>
      </c>
      <c r="C116" s="264">
        <v>1857926.01</v>
      </c>
      <c r="D116" s="264">
        <v>5205306.46</v>
      </c>
      <c r="E116" s="264">
        <v>4967524.66</v>
      </c>
      <c r="F116" s="264">
        <v>1620144.21</v>
      </c>
      <c r="G116" s="264"/>
      <c r="H116" s="263"/>
      <c r="I116" s="263"/>
    </row>
    <row r="117" spans="1:9" x14ac:dyDescent="0.25">
      <c r="A117" s="265" t="s">
        <v>255</v>
      </c>
      <c r="B117" s="260" t="s">
        <v>254</v>
      </c>
      <c r="C117" s="266">
        <v>234961.63</v>
      </c>
      <c r="D117" s="266">
        <v>601015.44999999995</v>
      </c>
      <c r="E117" s="266">
        <v>409852.38</v>
      </c>
      <c r="F117" s="266">
        <v>43798.5600000001</v>
      </c>
      <c r="G117" s="266"/>
      <c r="H117" s="260"/>
      <c r="I117" s="260"/>
    </row>
    <row r="118" spans="1:9" x14ac:dyDescent="0.25">
      <c r="A118" s="265" t="s">
        <v>256</v>
      </c>
      <c r="B118" s="260" t="s">
        <v>257</v>
      </c>
      <c r="C118" s="266">
        <v>417534.76</v>
      </c>
      <c r="D118" s="266">
        <v>3398861.39</v>
      </c>
      <c r="E118" s="266">
        <v>3352242.66</v>
      </c>
      <c r="F118" s="266">
        <v>370916.03</v>
      </c>
      <c r="G118" s="266"/>
      <c r="H118" s="260"/>
      <c r="I118" s="260"/>
    </row>
    <row r="119" spans="1:9" x14ac:dyDescent="0.25">
      <c r="A119" s="265" t="s">
        <v>258</v>
      </c>
      <c r="B119" s="260" t="s">
        <v>259</v>
      </c>
      <c r="C119" s="266">
        <v>1205429.6200000001</v>
      </c>
      <c r="D119" s="266">
        <v>1205429.6200000001</v>
      </c>
      <c r="E119" s="266">
        <v>1205429.6200000001</v>
      </c>
      <c r="F119" s="266">
        <v>1205429.6200000001</v>
      </c>
      <c r="G119" s="266"/>
      <c r="H119" s="260"/>
      <c r="I119" s="260"/>
    </row>
    <row r="120" spans="1:9" x14ac:dyDescent="0.25">
      <c r="A120" s="262" t="s">
        <v>260</v>
      </c>
      <c r="B120" s="263" t="s">
        <v>261</v>
      </c>
      <c r="C120" s="264">
        <v>-547370.54</v>
      </c>
      <c r="D120" s="264">
        <v>207322.55</v>
      </c>
      <c r="E120" s="264">
        <v>1119.1099999999999</v>
      </c>
      <c r="F120" s="264">
        <v>-753573.98</v>
      </c>
      <c r="G120" s="264"/>
      <c r="H120" s="263"/>
      <c r="I120" s="263"/>
    </row>
    <row r="121" spans="1:9" x14ac:dyDescent="0.25">
      <c r="A121" s="265" t="s">
        <v>262</v>
      </c>
      <c r="B121" s="260" t="s">
        <v>263</v>
      </c>
      <c r="C121" s="266">
        <v>-547370.54</v>
      </c>
      <c r="D121" s="266">
        <v>206172.02</v>
      </c>
      <c r="E121" s="266">
        <v>4.4000000000000004</v>
      </c>
      <c r="F121" s="266">
        <v>-753538.16</v>
      </c>
      <c r="G121" s="266"/>
      <c r="H121" s="260"/>
      <c r="I121" s="260"/>
    </row>
    <row r="122" spans="1:9" x14ac:dyDescent="0.25">
      <c r="A122" s="265" t="s">
        <v>631</v>
      </c>
      <c r="B122" s="260" t="s">
        <v>632</v>
      </c>
      <c r="C122" s="266">
        <v>0</v>
      </c>
      <c r="D122" s="266">
        <v>1150.53</v>
      </c>
      <c r="E122" s="266">
        <v>1114.71</v>
      </c>
      <c r="F122" s="266">
        <v>-35.819999999999901</v>
      </c>
      <c r="G122" s="266"/>
      <c r="H122" s="260"/>
      <c r="I122" s="260"/>
    </row>
    <row r="123" spans="1:9" x14ac:dyDescent="0.25">
      <c r="A123" s="262" t="s">
        <v>264</v>
      </c>
      <c r="B123" s="263" t="s">
        <v>265</v>
      </c>
      <c r="C123" s="264">
        <v>1190045.74</v>
      </c>
      <c r="D123" s="264">
        <v>7860174.4100000001</v>
      </c>
      <c r="E123" s="264">
        <v>7950339.1900000004</v>
      </c>
      <c r="F123" s="264">
        <v>1280210.52</v>
      </c>
      <c r="G123" s="264"/>
      <c r="H123" s="263"/>
      <c r="I123" s="263"/>
    </row>
    <row r="124" spans="1:9" x14ac:dyDescent="0.25">
      <c r="A124" s="262" t="s">
        <v>266</v>
      </c>
      <c r="B124" s="263" t="s">
        <v>265</v>
      </c>
      <c r="C124" s="264">
        <v>1190045.74</v>
      </c>
      <c r="D124" s="264">
        <v>7860174.4100000001</v>
      </c>
      <c r="E124" s="264">
        <v>7950339.1900000004</v>
      </c>
      <c r="F124" s="264">
        <v>1280210.52</v>
      </c>
      <c r="G124" s="264"/>
      <c r="H124" s="263"/>
      <c r="I124" s="263"/>
    </row>
    <row r="125" spans="1:9" x14ac:dyDescent="0.25">
      <c r="A125" s="262" t="s">
        <v>267</v>
      </c>
      <c r="B125" s="263" t="s">
        <v>268</v>
      </c>
      <c r="C125" s="264">
        <v>1182327.3</v>
      </c>
      <c r="D125" s="264">
        <v>7814572.5199999996</v>
      </c>
      <c r="E125" s="264">
        <v>7865184.5899999999</v>
      </c>
      <c r="F125" s="264">
        <v>1232939.3700000001</v>
      </c>
      <c r="G125" s="264"/>
      <c r="H125" s="263"/>
      <c r="I125" s="263"/>
    </row>
    <row r="126" spans="1:9" x14ac:dyDescent="0.25">
      <c r="A126" s="265" t="s">
        <v>269</v>
      </c>
      <c r="B126" s="260" t="s">
        <v>270</v>
      </c>
      <c r="C126" s="266">
        <v>-1750.31</v>
      </c>
      <c r="D126" s="266">
        <v>4364886.6900000004</v>
      </c>
      <c r="E126" s="266">
        <v>4364886.6900000004</v>
      </c>
      <c r="F126" s="266">
        <v>-1750.31</v>
      </c>
      <c r="G126" s="266"/>
      <c r="H126" s="260"/>
      <c r="I126" s="260"/>
    </row>
    <row r="127" spans="1:9" x14ac:dyDescent="0.25">
      <c r="A127" s="265" t="s">
        <v>271</v>
      </c>
      <c r="B127" s="260" t="s">
        <v>272</v>
      </c>
      <c r="C127" s="266">
        <v>889.2</v>
      </c>
      <c r="D127" s="266">
        <v>18567.060000000001</v>
      </c>
      <c r="E127" s="266">
        <v>18567.060000000001</v>
      </c>
      <c r="F127" s="266">
        <v>889.2</v>
      </c>
      <c r="G127" s="266"/>
      <c r="H127" s="260"/>
      <c r="I127" s="260"/>
    </row>
    <row r="128" spans="1:9" x14ac:dyDescent="0.25">
      <c r="A128" s="265" t="s">
        <v>273</v>
      </c>
      <c r="B128" s="260" t="s">
        <v>274</v>
      </c>
      <c r="C128" s="266">
        <v>0</v>
      </c>
      <c r="D128" s="266">
        <v>533942.76</v>
      </c>
      <c r="E128" s="266">
        <v>533942.76</v>
      </c>
      <c r="F128" s="266">
        <v>0</v>
      </c>
      <c r="G128" s="266"/>
      <c r="H128" s="260"/>
      <c r="I128" s="260"/>
    </row>
    <row r="129" spans="1:9" x14ac:dyDescent="0.25">
      <c r="A129" s="265" t="s">
        <v>275</v>
      </c>
      <c r="B129" s="260" t="s">
        <v>276</v>
      </c>
      <c r="C129" s="266">
        <v>801818.91</v>
      </c>
      <c r="D129" s="266">
        <v>1946931.25</v>
      </c>
      <c r="E129" s="266">
        <v>1977987.28</v>
      </c>
      <c r="F129" s="266">
        <v>832874.94</v>
      </c>
      <c r="G129" s="266"/>
      <c r="H129" s="260"/>
      <c r="I129" s="260"/>
    </row>
    <row r="130" spans="1:9" x14ac:dyDescent="0.25">
      <c r="A130" s="265" t="s">
        <v>277</v>
      </c>
      <c r="B130" s="260" t="s">
        <v>278</v>
      </c>
      <c r="C130" s="266">
        <v>181096.64</v>
      </c>
      <c r="D130" s="266">
        <v>746273.2</v>
      </c>
      <c r="E130" s="266">
        <v>748543.42</v>
      </c>
      <c r="F130" s="266">
        <v>183366.86</v>
      </c>
      <c r="G130" s="266"/>
      <c r="H130" s="260"/>
      <c r="I130" s="260"/>
    </row>
    <row r="131" spans="1:9" x14ac:dyDescent="0.25">
      <c r="A131" s="265" t="s">
        <v>279</v>
      </c>
      <c r="B131" s="260" t="s">
        <v>280</v>
      </c>
      <c r="C131" s="266">
        <v>177595.2</v>
      </c>
      <c r="D131" s="266">
        <v>180031.93</v>
      </c>
      <c r="E131" s="266">
        <v>196683.89</v>
      </c>
      <c r="F131" s="266">
        <v>194247.16</v>
      </c>
      <c r="G131" s="266"/>
      <c r="H131" s="260"/>
      <c r="I131" s="260"/>
    </row>
    <row r="132" spans="1:9" x14ac:dyDescent="0.25">
      <c r="A132" s="265" t="s">
        <v>281</v>
      </c>
      <c r="B132" s="260" t="s">
        <v>282</v>
      </c>
      <c r="C132" s="266">
        <v>22474.11</v>
      </c>
      <c r="D132" s="266">
        <v>23003.72</v>
      </c>
      <c r="E132" s="266">
        <v>23373.99</v>
      </c>
      <c r="F132" s="266">
        <v>22844.38</v>
      </c>
      <c r="G132" s="266"/>
      <c r="H132" s="260"/>
      <c r="I132" s="260"/>
    </row>
    <row r="133" spans="1:9" x14ac:dyDescent="0.25">
      <c r="A133" s="265" t="s">
        <v>283</v>
      </c>
      <c r="B133" s="260" t="s">
        <v>284</v>
      </c>
      <c r="C133" s="266">
        <v>3.55</v>
      </c>
      <c r="D133" s="266">
        <v>3.55</v>
      </c>
      <c r="E133" s="266">
        <v>5.14</v>
      </c>
      <c r="F133" s="266">
        <v>5.14</v>
      </c>
      <c r="G133" s="266"/>
      <c r="H133" s="260"/>
      <c r="I133" s="260"/>
    </row>
    <row r="134" spans="1:9" x14ac:dyDescent="0.25">
      <c r="A134" s="265" t="s">
        <v>926</v>
      </c>
      <c r="B134" s="260" t="s">
        <v>927</v>
      </c>
      <c r="C134" s="266">
        <v>200</v>
      </c>
      <c r="D134" s="266">
        <v>200</v>
      </c>
      <c r="E134" s="266">
        <v>462</v>
      </c>
      <c r="F134" s="266">
        <v>462</v>
      </c>
      <c r="G134" s="266"/>
      <c r="H134" s="260"/>
      <c r="I134" s="260"/>
    </row>
    <row r="135" spans="1:9" x14ac:dyDescent="0.25">
      <c r="A135" s="265" t="s">
        <v>940</v>
      </c>
      <c r="B135" s="260" t="s">
        <v>941</v>
      </c>
      <c r="C135" s="266">
        <v>0</v>
      </c>
      <c r="D135" s="266">
        <v>732.36</v>
      </c>
      <c r="E135" s="266">
        <v>732.36</v>
      </c>
      <c r="F135" s="266">
        <v>0</v>
      </c>
      <c r="G135" s="266"/>
      <c r="H135" s="260"/>
      <c r="I135" s="260"/>
    </row>
    <row r="136" spans="1:9" x14ac:dyDescent="0.25">
      <c r="A136" s="262" t="s">
        <v>285</v>
      </c>
      <c r="B136" s="263" t="s">
        <v>286</v>
      </c>
      <c r="C136" s="264">
        <v>7718.44</v>
      </c>
      <c r="D136" s="264">
        <v>45601.89</v>
      </c>
      <c r="E136" s="264">
        <v>85154.6</v>
      </c>
      <c r="F136" s="264">
        <v>47271.15</v>
      </c>
      <c r="G136" s="264"/>
      <c r="H136" s="263"/>
      <c r="I136" s="263"/>
    </row>
    <row r="137" spans="1:9" x14ac:dyDescent="0.25">
      <c r="A137" s="265" t="s">
        <v>287</v>
      </c>
      <c r="B137" s="260" t="s">
        <v>288</v>
      </c>
      <c r="C137" s="266">
        <v>7718.44</v>
      </c>
      <c r="D137" s="266">
        <v>45601.89</v>
      </c>
      <c r="E137" s="266">
        <v>85154.6</v>
      </c>
      <c r="F137" s="266">
        <v>47271.15</v>
      </c>
      <c r="G137" s="266"/>
      <c r="H137" s="260"/>
      <c r="I137" s="260"/>
    </row>
    <row r="138" spans="1:9" x14ac:dyDescent="0.25">
      <c r="A138" s="262" t="s">
        <v>289</v>
      </c>
      <c r="B138" s="263" t="s">
        <v>290</v>
      </c>
      <c r="C138" s="264">
        <v>132215.32</v>
      </c>
      <c r="D138" s="264">
        <v>422597.07</v>
      </c>
      <c r="E138" s="264">
        <v>455712.75</v>
      </c>
      <c r="F138" s="264">
        <v>165331</v>
      </c>
      <c r="G138" s="264"/>
      <c r="H138" s="263"/>
      <c r="I138" s="263"/>
    </row>
    <row r="139" spans="1:9" x14ac:dyDescent="0.25">
      <c r="A139" s="262" t="s">
        <v>291</v>
      </c>
      <c r="B139" s="263" t="s">
        <v>290</v>
      </c>
      <c r="C139" s="264">
        <v>132215.32</v>
      </c>
      <c r="D139" s="264">
        <v>422597.07</v>
      </c>
      <c r="E139" s="264">
        <v>455712.75</v>
      </c>
      <c r="F139" s="264">
        <v>165331</v>
      </c>
      <c r="G139" s="264"/>
      <c r="H139" s="263"/>
      <c r="I139" s="263"/>
    </row>
    <row r="140" spans="1:9" x14ac:dyDescent="0.25">
      <c r="A140" s="262" t="s">
        <v>292</v>
      </c>
      <c r="B140" s="263" t="s">
        <v>293</v>
      </c>
      <c r="C140" s="264">
        <v>132215.32</v>
      </c>
      <c r="D140" s="264">
        <v>422597.07</v>
      </c>
      <c r="E140" s="264">
        <v>455712.75</v>
      </c>
      <c r="F140" s="264">
        <v>165331</v>
      </c>
      <c r="G140" s="264"/>
      <c r="H140" s="263"/>
      <c r="I140" s="263"/>
    </row>
    <row r="141" spans="1:9" x14ac:dyDescent="0.25">
      <c r="A141" s="265" t="s">
        <v>294</v>
      </c>
      <c r="B141" s="260" t="s">
        <v>295</v>
      </c>
      <c r="C141" s="266">
        <v>6621.39</v>
      </c>
      <c r="D141" s="266">
        <v>27197.31</v>
      </c>
      <c r="E141" s="266">
        <v>32839.72</v>
      </c>
      <c r="F141" s="266">
        <v>12263.8</v>
      </c>
      <c r="G141" s="266"/>
      <c r="H141" s="260"/>
      <c r="I141" s="260"/>
    </row>
    <row r="142" spans="1:9" x14ac:dyDescent="0.25">
      <c r="A142" s="265" t="s">
        <v>296</v>
      </c>
      <c r="B142" s="260" t="s">
        <v>297</v>
      </c>
      <c r="C142" s="266">
        <v>34955.78</v>
      </c>
      <c r="D142" s="266">
        <v>117082.38</v>
      </c>
      <c r="E142" s="266">
        <v>129864.93</v>
      </c>
      <c r="F142" s="266">
        <v>47738.33</v>
      </c>
      <c r="G142" s="266"/>
      <c r="H142" s="260"/>
      <c r="I142" s="260"/>
    </row>
    <row r="143" spans="1:9" x14ac:dyDescent="0.25">
      <c r="A143" s="265" t="s">
        <v>298</v>
      </c>
      <c r="B143" s="260" t="s">
        <v>299</v>
      </c>
      <c r="C143" s="266">
        <v>23592.84</v>
      </c>
      <c r="D143" s="266">
        <v>67671.19</v>
      </c>
      <c r="E143" s="266">
        <v>67639.12</v>
      </c>
      <c r="F143" s="266">
        <v>23560.77</v>
      </c>
      <c r="G143" s="266"/>
      <c r="H143" s="260"/>
      <c r="I143" s="260"/>
    </row>
    <row r="144" spans="1:9" x14ac:dyDescent="0.25">
      <c r="A144" s="265" t="s">
        <v>300</v>
      </c>
      <c r="B144" s="260" t="s">
        <v>301</v>
      </c>
      <c r="C144" s="266">
        <v>60088.03</v>
      </c>
      <c r="D144" s="266">
        <v>196731.63</v>
      </c>
      <c r="E144" s="266">
        <v>212568.2</v>
      </c>
      <c r="F144" s="266">
        <v>75924.600000000006</v>
      </c>
      <c r="G144" s="266"/>
      <c r="H144" s="260"/>
      <c r="I144" s="260"/>
    </row>
    <row r="145" spans="1:9" x14ac:dyDescent="0.25">
      <c r="A145" s="265" t="s">
        <v>302</v>
      </c>
      <c r="B145" s="260" t="s">
        <v>303</v>
      </c>
      <c r="C145" s="266">
        <v>6957.28</v>
      </c>
      <c r="D145" s="266">
        <v>13914.56</v>
      </c>
      <c r="E145" s="266">
        <v>12800.78</v>
      </c>
      <c r="F145" s="266">
        <v>5843.5</v>
      </c>
      <c r="G145" s="266"/>
      <c r="H145" s="260"/>
      <c r="I145" s="260"/>
    </row>
    <row r="146" spans="1:9" x14ac:dyDescent="0.25">
      <c r="A146" s="262" t="s">
        <v>304</v>
      </c>
      <c r="B146" s="263" t="s">
        <v>305</v>
      </c>
      <c r="C146" s="264">
        <v>4321642.53</v>
      </c>
      <c r="D146" s="264">
        <v>428363.37</v>
      </c>
      <c r="E146" s="264">
        <v>864515.01</v>
      </c>
      <c r="F146" s="264">
        <v>4757794.17</v>
      </c>
      <c r="G146" s="264"/>
      <c r="H146" s="263"/>
      <c r="I146" s="263"/>
    </row>
    <row r="147" spans="1:9" x14ac:dyDescent="0.25">
      <c r="A147" s="262" t="s">
        <v>306</v>
      </c>
      <c r="B147" s="263" t="s">
        <v>305</v>
      </c>
      <c r="C147" s="264">
        <v>4321642.53</v>
      </c>
      <c r="D147" s="264">
        <v>428363.37</v>
      </c>
      <c r="E147" s="264">
        <v>864515.01</v>
      </c>
      <c r="F147" s="264">
        <v>4757794.17</v>
      </c>
      <c r="G147" s="264"/>
      <c r="H147" s="263"/>
      <c r="I147" s="263"/>
    </row>
    <row r="148" spans="1:9" x14ac:dyDescent="0.25">
      <c r="A148" s="262" t="s">
        <v>307</v>
      </c>
      <c r="B148" s="263" t="s">
        <v>308</v>
      </c>
      <c r="C148" s="264">
        <v>4321642.53</v>
      </c>
      <c r="D148" s="264">
        <v>428363.37</v>
      </c>
      <c r="E148" s="264">
        <v>864515.01</v>
      </c>
      <c r="F148" s="264">
        <v>4757794.17</v>
      </c>
      <c r="G148" s="264"/>
      <c r="H148" s="263"/>
      <c r="I148" s="263"/>
    </row>
    <row r="149" spans="1:9" x14ac:dyDescent="0.25">
      <c r="A149" s="265" t="s">
        <v>309</v>
      </c>
      <c r="B149" s="260" t="s">
        <v>310</v>
      </c>
      <c r="C149" s="266">
        <v>2865718.36</v>
      </c>
      <c r="D149" s="266">
        <v>298675.25</v>
      </c>
      <c r="E149" s="266">
        <v>430173.81</v>
      </c>
      <c r="F149" s="266">
        <v>2997216.92</v>
      </c>
      <c r="G149" s="266"/>
      <c r="H149" s="260"/>
      <c r="I149" s="260"/>
    </row>
    <row r="150" spans="1:9" x14ac:dyDescent="0.25">
      <c r="A150" s="265" t="s">
        <v>311</v>
      </c>
      <c r="B150" s="260" t="s">
        <v>312</v>
      </c>
      <c r="C150" s="266">
        <v>994138.5</v>
      </c>
      <c r="D150" s="266">
        <v>94364.4</v>
      </c>
      <c r="E150" s="266">
        <v>140477.57</v>
      </c>
      <c r="F150" s="266">
        <v>1040251.67</v>
      </c>
      <c r="G150" s="266"/>
      <c r="H150" s="260"/>
      <c r="I150" s="260"/>
    </row>
    <row r="151" spans="1:9" x14ac:dyDescent="0.25">
      <c r="A151" s="265" t="s">
        <v>313</v>
      </c>
      <c r="B151" s="260" t="s">
        <v>314</v>
      </c>
      <c r="C151" s="266">
        <v>343545.82</v>
      </c>
      <c r="D151" s="266">
        <v>25845.69</v>
      </c>
      <c r="E151" s="266">
        <v>218519.15</v>
      </c>
      <c r="F151" s="266">
        <v>536219.28</v>
      </c>
      <c r="G151" s="266"/>
      <c r="H151" s="260"/>
      <c r="I151" s="260"/>
    </row>
    <row r="152" spans="1:9" x14ac:dyDescent="0.25">
      <c r="A152" s="265" t="s">
        <v>315</v>
      </c>
      <c r="B152" s="260" t="s">
        <v>316</v>
      </c>
      <c r="C152" s="266">
        <v>118239.85</v>
      </c>
      <c r="D152" s="266">
        <v>9478.0300000000007</v>
      </c>
      <c r="E152" s="266">
        <v>75344.479999999996</v>
      </c>
      <c r="F152" s="266">
        <v>184106.3</v>
      </c>
      <c r="G152" s="266"/>
      <c r="H152" s="260"/>
      <c r="I152" s="260"/>
    </row>
    <row r="153" spans="1:9" x14ac:dyDescent="0.25">
      <c r="A153" s="262" t="s">
        <v>317</v>
      </c>
      <c r="B153" s="263" t="s">
        <v>150</v>
      </c>
      <c r="C153" s="264">
        <v>38462974.469999999</v>
      </c>
      <c r="D153" s="264">
        <v>8203482.1799999997</v>
      </c>
      <c r="E153" s="264">
        <v>4586449.87</v>
      </c>
      <c r="F153" s="264">
        <v>34845942.159999996</v>
      </c>
      <c r="G153" s="264"/>
      <c r="H153" s="263"/>
      <c r="I153" s="263"/>
    </row>
    <row r="154" spans="1:9" x14ac:dyDescent="0.25">
      <c r="A154" s="262" t="s">
        <v>318</v>
      </c>
      <c r="B154" s="263" t="s">
        <v>319</v>
      </c>
      <c r="C154" s="264">
        <v>37019857.32</v>
      </c>
      <c r="D154" s="264">
        <v>8101107.4400000004</v>
      </c>
      <c r="E154" s="264">
        <v>4586449.87</v>
      </c>
      <c r="F154" s="264">
        <v>33505199.75</v>
      </c>
      <c r="G154" s="264"/>
      <c r="H154" s="263"/>
      <c r="I154" s="263"/>
    </row>
    <row r="155" spans="1:9" x14ac:dyDescent="0.25">
      <c r="A155" s="262" t="s">
        <v>320</v>
      </c>
      <c r="B155" s="263" t="s">
        <v>319</v>
      </c>
      <c r="C155" s="264">
        <v>37019857.32</v>
      </c>
      <c r="D155" s="264">
        <v>8101107.4400000004</v>
      </c>
      <c r="E155" s="264">
        <v>4586449.87</v>
      </c>
      <c r="F155" s="264">
        <v>33505199.75</v>
      </c>
      <c r="G155" s="264"/>
      <c r="H155" s="263"/>
      <c r="I155" s="263"/>
    </row>
    <row r="156" spans="1:9" x14ac:dyDescent="0.25">
      <c r="A156" s="262" t="s">
        <v>321</v>
      </c>
      <c r="B156" s="263" t="s">
        <v>319</v>
      </c>
      <c r="C156" s="264">
        <v>37019857.32</v>
      </c>
      <c r="D156" s="264">
        <v>8101107.4400000004</v>
      </c>
      <c r="E156" s="264">
        <v>4586449.87</v>
      </c>
      <c r="F156" s="264">
        <v>33505199.75</v>
      </c>
      <c r="G156" s="264"/>
      <c r="H156" s="263"/>
      <c r="I156" s="263"/>
    </row>
    <row r="157" spans="1:9" x14ac:dyDescent="0.25">
      <c r="A157" s="265" t="s">
        <v>322</v>
      </c>
      <c r="B157" s="260" t="s">
        <v>323</v>
      </c>
      <c r="C157" s="266">
        <v>9788026.8800000008</v>
      </c>
      <c r="D157" s="266">
        <v>7742494.7300000004</v>
      </c>
      <c r="E157" s="266">
        <v>4477566.04</v>
      </c>
      <c r="F157" s="266">
        <v>6523098.1900000004</v>
      </c>
      <c r="G157" s="266"/>
      <c r="H157" s="260"/>
      <c r="I157" s="260"/>
    </row>
    <row r="158" spans="1:9" x14ac:dyDescent="0.25">
      <c r="A158" s="265" t="s">
        <v>324</v>
      </c>
      <c r="B158" s="260" t="s">
        <v>325</v>
      </c>
      <c r="C158" s="266">
        <v>3973921.29</v>
      </c>
      <c r="D158" s="266">
        <v>0</v>
      </c>
      <c r="E158" s="266">
        <v>35987.47</v>
      </c>
      <c r="F158" s="266">
        <v>4009908.76</v>
      </c>
      <c r="G158" s="266"/>
      <c r="H158" s="260"/>
      <c r="I158" s="260"/>
    </row>
    <row r="159" spans="1:9" x14ac:dyDescent="0.25">
      <c r="A159" s="265" t="s">
        <v>326</v>
      </c>
      <c r="B159" s="260" t="s">
        <v>327</v>
      </c>
      <c r="C159" s="266">
        <v>19761191.719999999</v>
      </c>
      <c r="D159" s="266">
        <v>358612.71</v>
      </c>
      <c r="E159" s="266">
        <v>0</v>
      </c>
      <c r="F159" s="266">
        <v>19402579.010000002</v>
      </c>
      <c r="G159" s="266"/>
      <c r="H159" s="260"/>
      <c r="I159" s="260"/>
    </row>
    <row r="160" spans="1:9" x14ac:dyDescent="0.25">
      <c r="A160" s="265" t="s">
        <v>328</v>
      </c>
      <c r="B160" s="260" t="s">
        <v>329</v>
      </c>
      <c r="C160" s="266">
        <v>3496717.43</v>
      </c>
      <c r="D160" s="266">
        <v>0</v>
      </c>
      <c r="E160" s="266">
        <v>72896.36</v>
      </c>
      <c r="F160" s="266">
        <v>3569613.79</v>
      </c>
      <c r="G160" s="266"/>
      <c r="H160" s="260"/>
      <c r="I160" s="260"/>
    </row>
    <row r="161" spans="1:9" x14ac:dyDescent="0.25">
      <c r="A161" s="262" t="s">
        <v>330</v>
      </c>
      <c r="B161" s="263" t="s">
        <v>305</v>
      </c>
      <c r="C161" s="264">
        <v>1443117.15</v>
      </c>
      <c r="D161" s="264">
        <v>102374.74</v>
      </c>
      <c r="E161" s="264">
        <v>0</v>
      </c>
      <c r="F161" s="264">
        <v>1340742.4099999999</v>
      </c>
      <c r="G161" s="264"/>
      <c r="H161" s="263"/>
      <c r="I161" s="263"/>
    </row>
    <row r="162" spans="1:9" x14ac:dyDescent="0.25">
      <c r="A162" s="262" t="s">
        <v>331</v>
      </c>
      <c r="B162" s="263" t="s">
        <v>305</v>
      </c>
      <c r="C162" s="264">
        <v>1443117.15</v>
      </c>
      <c r="D162" s="264">
        <v>102374.74</v>
      </c>
      <c r="E162" s="264">
        <v>0</v>
      </c>
      <c r="F162" s="264">
        <v>1340742.4099999999</v>
      </c>
      <c r="G162" s="264"/>
      <c r="H162" s="263"/>
      <c r="I162" s="263"/>
    </row>
    <row r="163" spans="1:9" x14ac:dyDescent="0.25">
      <c r="A163" s="262" t="s">
        <v>332</v>
      </c>
      <c r="B163" s="263" t="s">
        <v>305</v>
      </c>
      <c r="C163" s="264">
        <v>80000</v>
      </c>
      <c r="D163" s="264">
        <v>0</v>
      </c>
      <c r="E163" s="264">
        <v>0</v>
      </c>
      <c r="F163" s="264">
        <v>80000</v>
      </c>
      <c r="G163" s="264"/>
      <c r="H163" s="263"/>
      <c r="I163" s="263"/>
    </row>
    <row r="164" spans="1:9" x14ac:dyDescent="0.25">
      <c r="A164" s="265" t="s">
        <v>333</v>
      </c>
      <c r="B164" s="260" t="s">
        <v>334</v>
      </c>
      <c r="C164" s="266">
        <v>80000</v>
      </c>
      <c r="D164" s="266">
        <v>0</v>
      </c>
      <c r="E164" s="266">
        <v>0</v>
      </c>
      <c r="F164" s="266">
        <v>80000</v>
      </c>
      <c r="G164" s="266"/>
      <c r="H164" s="260"/>
      <c r="I164" s="260"/>
    </row>
    <row r="165" spans="1:9" x14ac:dyDescent="0.25">
      <c r="A165" s="262" t="s">
        <v>335</v>
      </c>
      <c r="B165" s="263" t="s">
        <v>336</v>
      </c>
      <c r="C165" s="264">
        <v>1363117.15</v>
      </c>
      <c r="D165" s="264">
        <v>102374.74</v>
      </c>
      <c r="E165" s="264">
        <v>0</v>
      </c>
      <c r="F165" s="264">
        <v>1260742.4099999999</v>
      </c>
      <c r="G165" s="264"/>
      <c r="H165" s="263"/>
      <c r="I165" s="263"/>
    </row>
    <row r="166" spans="1:9" x14ac:dyDescent="0.25">
      <c r="A166" s="265" t="s">
        <v>337</v>
      </c>
      <c r="B166" s="260" t="s">
        <v>338</v>
      </c>
      <c r="C166" s="266">
        <v>1363117.15</v>
      </c>
      <c r="D166" s="266">
        <v>102374.74</v>
      </c>
      <c r="E166" s="266">
        <v>0</v>
      </c>
      <c r="F166" s="266">
        <v>1260742.4099999999</v>
      </c>
      <c r="G166" s="266"/>
      <c r="H166" s="260"/>
      <c r="I166" s="260"/>
    </row>
    <row r="167" spans="1:9" x14ac:dyDescent="0.25">
      <c r="A167" s="262" t="s">
        <v>339</v>
      </c>
      <c r="B167" s="263" t="s">
        <v>340</v>
      </c>
      <c r="C167" s="264">
        <v>12516505.449999999</v>
      </c>
      <c r="D167" s="264">
        <v>0</v>
      </c>
      <c r="E167" s="264">
        <v>7735985.6399999997</v>
      </c>
      <c r="F167" s="264">
        <v>20252491.09</v>
      </c>
      <c r="G167" s="264"/>
      <c r="H167" s="263"/>
      <c r="I167" s="263"/>
    </row>
    <row r="168" spans="1:9" x14ac:dyDescent="0.25">
      <c r="A168" s="262" t="s">
        <v>341</v>
      </c>
      <c r="B168" s="263" t="s">
        <v>340</v>
      </c>
      <c r="C168" s="264">
        <v>12516505.449999999</v>
      </c>
      <c r="D168" s="264">
        <v>0</v>
      </c>
      <c r="E168" s="264">
        <v>7735985.6399999997</v>
      </c>
      <c r="F168" s="264">
        <v>20252491.09</v>
      </c>
      <c r="G168" s="264"/>
      <c r="H168" s="263"/>
      <c r="I168" s="263"/>
    </row>
    <row r="169" spans="1:9" x14ac:dyDescent="0.25">
      <c r="A169" s="262" t="s">
        <v>342</v>
      </c>
      <c r="B169" s="263" t="s">
        <v>343</v>
      </c>
      <c r="C169" s="264">
        <v>12516505.449999999</v>
      </c>
      <c r="D169" s="264">
        <v>0</v>
      </c>
      <c r="E169" s="264">
        <v>7735985.6399999997</v>
      </c>
      <c r="F169" s="264">
        <v>20252491.09</v>
      </c>
      <c r="G169" s="264"/>
      <c r="H169" s="263"/>
      <c r="I169" s="263"/>
    </row>
    <row r="170" spans="1:9" x14ac:dyDescent="0.25">
      <c r="A170" s="262" t="s">
        <v>344</v>
      </c>
      <c r="B170" s="263" t="s">
        <v>345</v>
      </c>
      <c r="C170" s="264">
        <v>12494505.449999999</v>
      </c>
      <c r="D170" s="264">
        <v>0</v>
      </c>
      <c r="E170" s="264">
        <v>7735985.6399999997</v>
      </c>
      <c r="F170" s="264">
        <v>20230491.09</v>
      </c>
      <c r="G170" s="264"/>
      <c r="H170" s="263"/>
      <c r="I170" s="263"/>
    </row>
    <row r="171" spans="1:9" x14ac:dyDescent="0.25">
      <c r="A171" s="262" t="s">
        <v>346</v>
      </c>
      <c r="B171" s="263" t="s">
        <v>347</v>
      </c>
      <c r="C171" s="264">
        <v>12494505.449999999</v>
      </c>
      <c r="D171" s="264">
        <v>0</v>
      </c>
      <c r="E171" s="264">
        <v>7735985.6399999997</v>
      </c>
      <c r="F171" s="264">
        <v>20230491.09</v>
      </c>
      <c r="G171" s="264"/>
      <c r="H171" s="263"/>
      <c r="I171" s="263"/>
    </row>
    <row r="172" spans="1:9" x14ac:dyDescent="0.25">
      <c r="A172" s="265" t="s">
        <v>348</v>
      </c>
      <c r="B172" s="260" t="s">
        <v>349</v>
      </c>
      <c r="C172" s="266">
        <v>12288834.23</v>
      </c>
      <c r="D172" s="266">
        <v>0</v>
      </c>
      <c r="E172" s="266">
        <v>7633610.9000000004</v>
      </c>
      <c r="F172" s="266">
        <v>19922445.129999999</v>
      </c>
      <c r="G172" s="266"/>
      <c r="H172" s="260"/>
      <c r="I172" s="260"/>
    </row>
    <row r="173" spans="1:9" x14ac:dyDescent="0.25">
      <c r="A173" s="265" t="s">
        <v>350</v>
      </c>
      <c r="B173" s="260" t="s">
        <v>351</v>
      </c>
      <c r="C173" s="266">
        <v>205671.22</v>
      </c>
      <c r="D173" s="266">
        <v>0</v>
      </c>
      <c r="E173" s="266">
        <v>102374.74</v>
      </c>
      <c r="F173" s="266">
        <v>308045.96000000002</v>
      </c>
      <c r="G173" s="266"/>
      <c r="H173" s="260"/>
      <c r="I173" s="260"/>
    </row>
    <row r="174" spans="1:9" x14ac:dyDescent="0.25">
      <c r="A174" s="262" t="s">
        <v>352</v>
      </c>
      <c r="B174" s="263" t="s">
        <v>353</v>
      </c>
      <c r="C174" s="264">
        <v>22000</v>
      </c>
      <c r="D174" s="264">
        <v>0</v>
      </c>
      <c r="E174" s="264">
        <v>0</v>
      </c>
      <c r="F174" s="264">
        <v>22000</v>
      </c>
      <c r="G174" s="264"/>
      <c r="H174" s="263"/>
      <c r="I174" s="263"/>
    </row>
    <row r="175" spans="1:9" x14ac:dyDescent="0.25">
      <c r="A175" s="262" t="s">
        <v>354</v>
      </c>
      <c r="B175" s="263" t="s">
        <v>355</v>
      </c>
      <c r="C175" s="264">
        <v>22000</v>
      </c>
      <c r="D175" s="264">
        <v>0</v>
      </c>
      <c r="E175" s="264">
        <v>0</v>
      </c>
      <c r="F175" s="264">
        <v>22000</v>
      </c>
      <c r="G175" s="264"/>
      <c r="H175" s="263"/>
      <c r="I175" s="263"/>
    </row>
    <row r="176" spans="1:9" x14ac:dyDescent="0.25">
      <c r="A176" s="265" t="s">
        <v>356</v>
      </c>
      <c r="B176" s="260" t="s">
        <v>357</v>
      </c>
      <c r="C176" s="266">
        <v>22000</v>
      </c>
      <c r="D176" s="266">
        <v>0</v>
      </c>
      <c r="E176" s="266">
        <v>0</v>
      </c>
      <c r="F176" s="266">
        <v>22000</v>
      </c>
      <c r="G176" s="266"/>
      <c r="H176" s="260"/>
      <c r="I176" s="260"/>
    </row>
    <row r="177" spans="1:9" x14ac:dyDescent="0.25">
      <c r="A177" s="262" t="s">
        <v>358</v>
      </c>
      <c r="B177" s="263" t="s">
        <v>359</v>
      </c>
      <c r="C177" s="264">
        <v>12516505.449999999</v>
      </c>
      <c r="D177" s="264">
        <v>10004981.07</v>
      </c>
      <c r="E177" s="264">
        <v>2268995.4300000002</v>
      </c>
      <c r="F177" s="264">
        <v>20252491.09</v>
      </c>
      <c r="G177" s="264"/>
      <c r="H177" s="263"/>
      <c r="I177" s="263"/>
    </row>
    <row r="178" spans="1:9" x14ac:dyDescent="0.25">
      <c r="A178" s="262" t="s">
        <v>360</v>
      </c>
      <c r="B178" s="263" t="s">
        <v>361</v>
      </c>
      <c r="C178" s="264">
        <v>12970108.98</v>
      </c>
      <c r="D178" s="264">
        <v>9994540.25</v>
      </c>
      <c r="E178" s="264">
        <v>2074186.96</v>
      </c>
      <c r="F178" s="264">
        <v>20890462.27</v>
      </c>
      <c r="G178" s="264"/>
      <c r="H178" s="263"/>
      <c r="I178" s="263"/>
    </row>
    <row r="179" spans="1:9" x14ac:dyDescent="0.25">
      <c r="A179" s="262" t="s">
        <v>362</v>
      </c>
      <c r="B179" s="263" t="s">
        <v>361</v>
      </c>
      <c r="C179" s="264">
        <v>12970108.98</v>
      </c>
      <c r="D179" s="264">
        <v>9994540.25</v>
      </c>
      <c r="E179" s="264">
        <v>2074186.96</v>
      </c>
      <c r="F179" s="264">
        <v>20890462.27</v>
      </c>
      <c r="G179" s="264"/>
      <c r="H179" s="263"/>
      <c r="I179" s="263"/>
    </row>
    <row r="180" spans="1:9" x14ac:dyDescent="0.25">
      <c r="A180" s="262" t="s">
        <v>363</v>
      </c>
      <c r="B180" s="263" t="s">
        <v>364</v>
      </c>
      <c r="C180" s="264">
        <v>8193811.4900000002</v>
      </c>
      <c r="D180" s="264">
        <v>5794909.2000000002</v>
      </c>
      <c r="E180" s="264">
        <v>622864.57999999996</v>
      </c>
      <c r="F180" s="264">
        <v>13365856.109999999</v>
      </c>
      <c r="G180" s="264"/>
      <c r="H180" s="263"/>
      <c r="I180" s="263"/>
    </row>
    <row r="181" spans="1:9" x14ac:dyDescent="0.25">
      <c r="A181" s="262" t="s">
        <v>365</v>
      </c>
      <c r="B181" s="263" t="s">
        <v>364</v>
      </c>
      <c r="C181" s="264">
        <v>4006101.94</v>
      </c>
      <c r="D181" s="264">
        <v>2664097.0099999998</v>
      </c>
      <c r="E181" s="264">
        <v>282383.48</v>
      </c>
      <c r="F181" s="264">
        <v>6387815.4699999997</v>
      </c>
      <c r="G181" s="264"/>
      <c r="H181" s="263"/>
      <c r="I181" s="263"/>
    </row>
    <row r="182" spans="1:9" x14ac:dyDescent="0.25">
      <c r="A182" s="265" t="s">
        <v>366</v>
      </c>
      <c r="B182" s="260" t="s">
        <v>367</v>
      </c>
      <c r="C182" s="266">
        <v>3709767.15</v>
      </c>
      <c r="D182" s="266">
        <v>2091485.73</v>
      </c>
      <c r="E182" s="266">
        <v>3120.94</v>
      </c>
      <c r="F182" s="266">
        <v>5798131.9400000004</v>
      </c>
      <c r="G182" s="266"/>
      <c r="H182" s="260"/>
      <c r="I182" s="260"/>
    </row>
    <row r="183" spans="1:9" x14ac:dyDescent="0.25">
      <c r="A183" s="265" t="s">
        <v>944</v>
      </c>
      <c r="B183" s="260" t="s">
        <v>945</v>
      </c>
      <c r="C183" s="266">
        <v>0</v>
      </c>
      <c r="D183" s="266">
        <v>3.84</v>
      </c>
      <c r="E183" s="266">
        <v>0</v>
      </c>
      <c r="F183" s="266">
        <v>3.84</v>
      </c>
      <c r="G183" s="266"/>
      <c r="H183" s="260"/>
      <c r="I183" s="260"/>
    </row>
    <row r="184" spans="1:9" x14ac:dyDescent="0.25">
      <c r="A184" s="265" t="s">
        <v>641</v>
      </c>
      <c r="B184" s="260" t="s">
        <v>642</v>
      </c>
      <c r="C184" s="266">
        <v>0</v>
      </c>
      <c r="D184" s="266">
        <v>24454.45</v>
      </c>
      <c r="E184" s="266">
        <v>25276.62</v>
      </c>
      <c r="F184" s="266">
        <v>-822.16999999999803</v>
      </c>
      <c r="G184" s="266"/>
      <c r="H184" s="260"/>
      <c r="I184" s="260"/>
    </row>
    <row r="185" spans="1:9" x14ac:dyDescent="0.25">
      <c r="A185" s="265" t="s">
        <v>368</v>
      </c>
      <c r="B185" s="260" t="s">
        <v>369</v>
      </c>
      <c r="C185" s="266">
        <v>0</v>
      </c>
      <c r="D185" s="266">
        <v>243176.67</v>
      </c>
      <c r="E185" s="266">
        <v>243176.67</v>
      </c>
      <c r="F185" s="266">
        <v>0</v>
      </c>
      <c r="G185" s="266"/>
      <c r="H185" s="260"/>
      <c r="I185" s="260"/>
    </row>
    <row r="186" spans="1:9" x14ac:dyDescent="0.25">
      <c r="A186" s="265" t="s">
        <v>370</v>
      </c>
      <c r="B186" s="260" t="s">
        <v>371</v>
      </c>
      <c r="C186" s="266">
        <v>141194.92000000001</v>
      </c>
      <c r="D186" s="266">
        <v>108596.49</v>
      </c>
      <c r="E186" s="266">
        <v>1596.82</v>
      </c>
      <c r="F186" s="266">
        <v>248194.59</v>
      </c>
      <c r="G186" s="266"/>
      <c r="H186" s="260"/>
      <c r="I186" s="260"/>
    </row>
    <row r="187" spans="1:9" x14ac:dyDescent="0.25">
      <c r="A187" s="265" t="s">
        <v>372</v>
      </c>
      <c r="B187" s="260" t="s">
        <v>373</v>
      </c>
      <c r="C187" s="266">
        <v>2913.9</v>
      </c>
      <c r="D187" s="266">
        <v>2592.8000000000002</v>
      </c>
      <c r="E187" s="266">
        <v>0</v>
      </c>
      <c r="F187" s="266">
        <v>5506.7</v>
      </c>
      <c r="G187" s="266"/>
      <c r="H187" s="260"/>
      <c r="I187" s="260"/>
    </row>
    <row r="188" spans="1:9" x14ac:dyDescent="0.25">
      <c r="A188" s="265" t="s">
        <v>374</v>
      </c>
      <c r="B188" s="260" t="s">
        <v>375</v>
      </c>
      <c r="C188" s="266">
        <v>-8160.2</v>
      </c>
      <c r="D188" s="266">
        <v>112854.77</v>
      </c>
      <c r="E188" s="266">
        <v>9212.43</v>
      </c>
      <c r="F188" s="266">
        <v>95482.14</v>
      </c>
      <c r="G188" s="266"/>
      <c r="H188" s="260"/>
      <c r="I188" s="260"/>
    </row>
    <row r="189" spans="1:9" x14ac:dyDescent="0.25">
      <c r="A189" s="265" t="s">
        <v>376</v>
      </c>
      <c r="B189" s="260" t="s">
        <v>377</v>
      </c>
      <c r="C189" s="266">
        <v>14386.17</v>
      </c>
      <c r="D189" s="266">
        <v>7932.26</v>
      </c>
      <c r="E189" s="266">
        <v>0</v>
      </c>
      <c r="F189" s="266">
        <v>22318.43</v>
      </c>
      <c r="G189" s="266"/>
      <c r="H189" s="260"/>
      <c r="I189" s="260"/>
    </row>
    <row r="190" spans="1:9" x14ac:dyDescent="0.25">
      <c r="A190" s="265" t="s">
        <v>378</v>
      </c>
      <c r="B190" s="260" t="s">
        <v>379</v>
      </c>
      <c r="C190" s="266">
        <v>146000</v>
      </c>
      <c r="D190" s="266">
        <v>73000</v>
      </c>
      <c r="E190" s="266">
        <v>0</v>
      </c>
      <c r="F190" s="266">
        <v>219000</v>
      </c>
      <c r="G190" s="266"/>
      <c r="H190" s="260"/>
      <c r="I190" s="260"/>
    </row>
    <row r="191" spans="1:9" x14ac:dyDescent="0.25">
      <c r="A191" s="262" t="s">
        <v>380</v>
      </c>
      <c r="B191" s="263" t="s">
        <v>381</v>
      </c>
      <c r="C191" s="264">
        <v>1451917.1</v>
      </c>
      <c r="D191" s="264">
        <v>1215196.7</v>
      </c>
      <c r="E191" s="264">
        <v>180378.82</v>
      </c>
      <c r="F191" s="264">
        <v>2486734.98</v>
      </c>
      <c r="G191" s="264"/>
      <c r="H191" s="263"/>
      <c r="I191" s="263"/>
    </row>
    <row r="192" spans="1:9" x14ac:dyDescent="0.25">
      <c r="A192" s="265" t="s">
        <v>382</v>
      </c>
      <c r="B192" s="260" t="s">
        <v>383</v>
      </c>
      <c r="C192" s="266">
        <v>838047.46</v>
      </c>
      <c r="D192" s="266">
        <v>566688.79</v>
      </c>
      <c r="E192" s="266">
        <v>143281.01999999999</v>
      </c>
      <c r="F192" s="266">
        <v>1261455.23</v>
      </c>
      <c r="G192" s="266"/>
      <c r="H192" s="260"/>
      <c r="I192" s="260"/>
    </row>
    <row r="193" spans="1:9" x14ac:dyDescent="0.25">
      <c r="A193" s="265" t="s">
        <v>384</v>
      </c>
      <c r="B193" s="260" t="s">
        <v>385</v>
      </c>
      <c r="C193" s="266">
        <v>38560.53</v>
      </c>
      <c r="D193" s="266">
        <v>19467.03</v>
      </c>
      <c r="E193" s="266">
        <v>0</v>
      </c>
      <c r="F193" s="266">
        <v>58027.56</v>
      </c>
      <c r="G193" s="266"/>
      <c r="H193" s="260"/>
      <c r="I193" s="260"/>
    </row>
    <row r="194" spans="1:9" x14ac:dyDescent="0.25">
      <c r="A194" s="265" t="s">
        <v>386</v>
      </c>
      <c r="B194" s="260" t="s">
        <v>387</v>
      </c>
      <c r="C194" s="266">
        <v>491971.48</v>
      </c>
      <c r="D194" s="266">
        <v>563868.89</v>
      </c>
      <c r="E194" s="266">
        <v>3852</v>
      </c>
      <c r="F194" s="266">
        <v>1051988.3700000001</v>
      </c>
      <c r="G194" s="266"/>
      <c r="H194" s="260"/>
      <c r="I194" s="260"/>
    </row>
    <row r="195" spans="1:9" x14ac:dyDescent="0.25">
      <c r="A195" s="265" t="s">
        <v>388</v>
      </c>
      <c r="B195" s="260" t="s">
        <v>389</v>
      </c>
      <c r="C195" s="266">
        <v>83337.63</v>
      </c>
      <c r="D195" s="266">
        <v>65171.99</v>
      </c>
      <c r="E195" s="266">
        <v>33245.800000000003</v>
      </c>
      <c r="F195" s="266">
        <v>115263.82</v>
      </c>
      <c r="G195" s="266"/>
      <c r="H195" s="260"/>
      <c r="I195" s="260"/>
    </row>
    <row r="196" spans="1:9" x14ac:dyDescent="0.25">
      <c r="A196" s="262" t="s">
        <v>390</v>
      </c>
      <c r="B196" s="263" t="s">
        <v>391</v>
      </c>
      <c r="C196" s="264">
        <v>1446578.93</v>
      </c>
      <c r="D196" s="264">
        <v>1021819.61</v>
      </c>
      <c r="E196" s="264">
        <v>78183.38</v>
      </c>
      <c r="F196" s="264">
        <v>2390215.16</v>
      </c>
      <c r="G196" s="264"/>
      <c r="H196" s="263"/>
      <c r="I196" s="263"/>
    </row>
    <row r="197" spans="1:9" x14ac:dyDescent="0.25">
      <c r="A197" s="265" t="s">
        <v>392</v>
      </c>
      <c r="B197" s="260" t="s">
        <v>393</v>
      </c>
      <c r="C197" s="266">
        <v>1051496.93</v>
      </c>
      <c r="D197" s="266">
        <v>634498.16</v>
      </c>
      <c r="E197" s="266">
        <v>59429.62</v>
      </c>
      <c r="F197" s="266">
        <v>1626565.47</v>
      </c>
      <c r="G197" s="266"/>
      <c r="H197" s="260"/>
      <c r="I197" s="260"/>
    </row>
    <row r="198" spans="1:9" x14ac:dyDescent="0.25">
      <c r="A198" s="265" t="s">
        <v>394</v>
      </c>
      <c r="B198" s="260" t="s">
        <v>395</v>
      </c>
      <c r="C198" s="266">
        <v>349999.48</v>
      </c>
      <c r="D198" s="266">
        <v>363942.32</v>
      </c>
      <c r="E198" s="266">
        <v>18177.009999999998</v>
      </c>
      <c r="F198" s="266">
        <v>695764.79</v>
      </c>
      <c r="G198" s="266"/>
      <c r="H198" s="260"/>
      <c r="I198" s="260"/>
    </row>
    <row r="199" spans="1:9" x14ac:dyDescent="0.25">
      <c r="A199" s="265" t="s">
        <v>396</v>
      </c>
      <c r="B199" s="260" t="s">
        <v>397</v>
      </c>
      <c r="C199" s="266">
        <v>45082.52</v>
      </c>
      <c r="D199" s="266">
        <v>23373.99</v>
      </c>
      <c r="E199" s="266">
        <v>576.75</v>
      </c>
      <c r="F199" s="266">
        <v>67879.759999999995</v>
      </c>
      <c r="G199" s="266"/>
      <c r="H199" s="260"/>
      <c r="I199" s="260"/>
    </row>
    <row r="200" spans="1:9" x14ac:dyDescent="0.25">
      <c r="A200" s="265" t="s">
        <v>637</v>
      </c>
      <c r="B200" s="260" t="s">
        <v>638</v>
      </c>
      <c r="C200" s="266">
        <v>0</v>
      </c>
      <c r="D200" s="266">
        <v>5.14</v>
      </c>
      <c r="E200" s="266">
        <v>0</v>
      </c>
      <c r="F200" s="266">
        <v>5.14</v>
      </c>
      <c r="G200" s="266"/>
      <c r="H200" s="260"/>
      <c r="I200" s="260"/>
    </row>
    <row r="201" spans="1:9" x14ac:dyDescent="0.25">
      <c r="A201" s="262" t="s">
        <v>398</v>
      </c>
      <c r="B201" s="263" t="s">
        <v>308</v>
      </c>
      <c r="C201" s="264">
        <v>1245439.1299999999</v>
      </c>
      <c r="D201" s="264">
        <v>864871.26</v>
      </c>
      <c r="E201" s="264">
        <v>81918.899999999994</v>
      </c>
      <c r="F201" s="264">
        <v>2028391.49</v>
      </c>
      <c r="G201" s="264"/>
      <c r="H201" s="263"/>
      <c r="I201" s="263"/>
    </row>
    <row r="202" spans="1:9" x14ac:dyDescent="0.25">
      <c r="A202" s="265" t="s">
        <v>399</v>
      </c>
      <c r="B202" s="260" t="s">
        <v>400</v>
      </c>
      <c r="C202" s="266">
        <v>626658.55000000005</v>
      </c>
      <c r="D202" s="266">
        <v>430574.21</v>
      </c>
      <c r="E202" s="266">
        <v>55158.18</v>
      </c>
      <c r="F202" s="266">
        <v>1002074.58</v>
      </c>
      <c r="G202" s="266"/>
      <c r="H202" s="260"/>
      <c r="I202" s="260"/>
    </row>
    <row r="203" spans="1:9" x14ac:dyDescent="0.25">
      <c r="A203" s="265" t="s">
        <v>401</v>
      </c>
      <c r="B203" s="260" t="s">
        <v>402</v>
      </c>
      <c r="C203" s="266">
        <v>118343.07</v>
      </c>
      <c r="D203" s="266">
        <v>107892.72</v>
      </c>
      <c r="E203" s="266">
        <v>19741.88</v>
      </c>
      <c r="F203" s="266">
        <v>206493.91</v>
      </c>
      <c r="G203" s="266"/>
      <c r="H203" s="260"/>
      <c r="I203" s="260"/>
    </row>
    <row r="204" spans="1:9" x14ac:dyDescent="0.25">
      <c r="A204" s="265" t="s">
        <v>403</v>
      </c>
      <c r="B204" s="260" t="s">
        <v>404</v>
      </c>
      <c r="C204" s="266">
        <v>35779.050000000003</v>
      </c>
      <c r="D204" s="266">
        <v>32584.85</v>
      </c>
      <c r="E204" s="266">
        <v>5962.26</v>
      </c>
      <c r="F204" s="266">
        <v>62401.64</v>
      </c>
      <c r="G204" s="266"/>
      <c r="H204" s="260"/>
      <c r="I204" s="260"/>
    </row>
    <row r="205" spans="1:9" x14ac:dyDescent="0.25">
      <c r="A205" s="265" t="s">
        <v>405</v>
      </c>
      <c r="B205" s="260" t="s">
        <v>406</v>
      </c>
      <c r="C205" s="266">
        <v>345499.37</v>
      </c>
      <c r="D205" s="266">
        <v>218475</v>
      </c>
      <c r="E205" s="266">
        <v>524.91999999999996</v>
      </c>
      <c r="F205" s="266">
        <v>563449.44999999995</v>
      </c>
      <c r="G205" s="266"/>
      <c r="H205" s="260"/>
      <c r="I205" s="260"/>
    </row>
    <row r="206" spans="1:9" x14ac:dyDescent="0.25">
      <c r="A206" s="265" t="s">
        <v>407</v>
      </c>
      <c r="B206" s="260" t="s">
        <v>408</v>
      </c>
      <c r="C206" s="266">
        <v>91518.95</v>
      </c>
      <c r="D206" s="266">
        <v>57872.7</v>
      </c>
      <c r="E206" s="266">
        <v>139.06</v>
      </c>
      <c r="F206" s="266">
        <v>149252.59</v>
      </c>
      <c r="G206" s="266"/>
      <c r="H206" s="260"/>
      <c r="I206" s="260"/>
    </row>
    <row r="207" spans="1:9" x14ac:dyDescent="0.25">
      <c r="A207" s="265" t="s">
        <v>409</v>
      </c>
      <c r="B207" s="260" t="s">
        <v>410</v>
      </c>
      <c r="C207" s="266">
        <v>27640.14</v>
      </c>
      <c r="D207" s="266">
        <v>17471.78</v>
      </c>
      <c r="E207" s="266">
        <v>392.6</v>
      </c>
      <c r="F207" s="266">
        <v>44719.32</v>
      </c>
      <c r="G207" s="266"/>
      <c r="H207" s="260"/>
      <c r="I207" s="260"/>
    </row>
    <row r="208" spans="1:9" x14ac:dyDescent="0.25">
      <c r="A208" s="262" t="s">
        <v>411</v>
      </c>
      <c r="B208" s="263" t="s">
        <v>412</v>
      </c>
      <c r="C208" s="264">
        <v>43774.39</v>
      </c>
      <c r="D208" s="264">
        <v>28924.62</v>
      </c>
      <c r="E208" s="264">
        <v>0</v>
      </c>
      <c r="F208" s="264">
        <v>72699.009999999995</v>
      </c>
      <c r="G208" s="264"/>
      <c r="H208" s="263"/>
      <c r="I208" s="263"/>
    </row>
    <row r="209" spans="1:9" x14ac:dyDescent="0.25">
      <c r="A209" s="265" t="s">
        <v>413</v>
      </c>
      <c r="B209" s="260" t="s">
        <v>414</v>
      </c>
      <c r="C209" s="266">
        <v>30627.5</v>
      </c>
      <c r="D209" s="266">
        <v>15777.73</v>
      </c>
      <c r="E209" s="266">
        <v>0</v>
      </c>
      <c r="F209" s="266">
        <v>46405.23</v>
      </c>
      <c r="G209" s="266"/>
      <c r="H209" s="260"/>
      <c r="I209" s="260"/>
    </row>
    <row r="210" spans="1:9" x14ac:dyDescent="0.25">
      <c r="A210" s="265" t="s">
        <v>415</v>
      </c>
      <c r="B210" s="260" t="s">
        <v>412</v>
      </c>
      <c r="C210" s="266">
        <v>13146.89</v>
      </c>
      <c r="D210" s="266">
        <v>13146.89</v>
      </c>
      <c r="E210" s="266">
        <v>0</v>
      </c>
      <c r="F210" s="266">
        <v>26293.78</v>
      </c>
      <c r="G210" s="266"/>
      <c r="H210" s="260"/>
      <c r="I210" s="260"/>
    </row>
    <row r="211" spans="1:9" x14ac:dyDescent="0.25">
      <c r="A211" s="262" t="s">
        <v>416</v>
      </c>
      <c r="B211" s="263" t="s">
        <v>361</v>
      </c>
      <c r="C211" s="264">
        <v>2728961.91</v>
      </c>
      <c r="D211" s="264">
        <v>2639148.34</v>
      </c>
      <c r="E211" s="264">
        <v>1018967.06</v>
      </c>
      <c r="F211" s="264">
        <v>4349143.1900000004</v>
      </c>
      <c r="G211" s="264"/>
      <c r="H211" s="263"/>
      <c r="I211" s="263"/>
    </row>
    <row r="212" spans="1:9" x14ac:dyDescent="0.25">
      <c r="A212" s="262" t="s">
        <v>417</v>
      </c>
      <c r="B212" s="263" t="s">
        <v>418</v>
      </c>
      <c r="C212" s="264">
        <v>256375.37</v>
      </c>
      <c r="D212" s="264">
        <v>143012.91</v>
      </c>
      <c r="E212" s="264">
        <v>986.66</v>
      </c>
      <c r="F212" s="264">
        <v>398401.62</v>
      </c>
      <c r="G212" s="264"/>
      <c r="H212" s="263"/>
      <c r="I212" s="263"/>
    </row>
    <row r="213" spans="1:9" x14ac:dyDescent="0.25">
      <c r="A213" s="265" t="s">
        <v>419</v>
      </c>
      <c r="B213" s="260" t="s">
        <v>420</v>
      </c>
      <c r="C213" s="266">
        <v>21493.81</v>
      </c>
      <c r="D213" s="266">
        <v>36153.599999999999</v>
      </c>
      <c r="E213" s="266">
        <v>986.66</v>
      </c>
      <c r="F213" s="266">
        <v>56660.75</v>
      </c>
      <c r="G213" s="266"/>
      <c r="H213" s="260"/>
      <c r="I213" s="260"/>
    </row>
    <row r="214" spans="1:9" x14ac:dyDescent="0.25">
      <c r="A214" s="265" t="s">
        <v>421</v>
      </c>
      <c r="B214" s="260" t="s">
        <v>422</v>
      </c>
      <c r="C214" s="266">
        <v>134406.5</v>
      </c>
      <c r="D214" s="266">
        <v>62601.120000000003</v>
      </c>
      <c r="E214" s="266">
        <v>0</v>
      </c>
      <c r="F214" s="266">
        <v>197007.62</v>
      </c>
      <c r="G214" s="266"/>
      <c r="H214" s="260"/>
      <c r="I214" s="260"/>
    </row>
    <row r="215" spans="1:9" x14ac:dyDescent="0.25">
      <c r="A215" s="265" t="s">
        <v>423</v>
      </c>
      <c r="B215" s="260" t="s">
        <v>424</v>
      </c>
      <c r="C215" s="266">
        <v>59395.89</v>
      </c>
      <c r="D215" s="266">
        <v>27236.799999999999</v>
      </c>
      <c r="E215" s="266">
        <v>0</v>
      </c>
      <c r="F215" s="266">
        <v>86632.69</v>
      </c>
      <c r="G215" s="266"/>
      <c r="H215" s="260"/>
      <c r="I215" s="260"/>
    </row>
    <row r="216" spans="1:9" x14ac:dyDescent="0.25">
      <c r="A216" s="265" t="s">
        <v>425</v>
      </c>
      <c r="B216" s="260" t="s">
        <v>426</v>
      </c>
      <c r="C216" s="266">
        <v>41079.17</v>
      </c>
      <c r="D216" s="266">
        <v>17021.39</v>
      </c>
      <c r="E216" s="266">
        <v>0</v>
      </c>
      <c r="F216" s="266">
        <v>58100.56</v>
      </c>
      <c r="G216" s="266"/>
      <c r="H216" s="260"/>
      <c r="I216" s="260"/>
    </row>
    <row r="217" spans="1:9" x14ac:dyDescent="0.25">
      <c r="A217" s="262" t="s">
        <v>427</v>
      </c>
      <c r="B217" s="263" t="s">
        <v>428</v>
      </c>
      <c r="C217" s="264">
        <v>1404327.1</v>
      </c>
      <c r="D217" s="264">
        <v>1864522.21</v>
      </c>
      <c r="E217" s="264">
        <v>873078.64</v>
      </c>
      <c r="F217" s="264">
        <v>2395770.67</v>
      </c>
      <c r="G217" s="264"/>
      <c r="H217" s="263"/>
      <c r="I217" s="263"/>
    </row>
    <row r="218" spans="1:9" x14ac:dyDescent="0.25">
      <c r="A218" s="265" t="s">
        <v>429</v>
      </c>
      <c r="B218" s="260" t="s">
        <v>430</v>
      </c>
      <c r="C218" s="266">
        <v>466190.1</v>
      </c>
      <c r="D218" s="266">
        <v>464606.05</v>
      </c>
      <c r="E218" s="266">
        <v>245724.06</v>
      </c>
      <c r="F218" s="266">
        <v>685072.09</v>
      </c>
      <c r="G218" s="266"/>
      <c r="H218" s="260"/>
      <c r="I218" s="260"/>
    </row>
    <row r="219" spans="1:9" x14ac:dyDescent="0.25">
      <c r="A219" s="265" t="s">
        <v>431</v>
      </c>
      <c r="B219" s="260" t="s">
        <v>432</v>
      </c>
      <c r="C219" s="266">
        <v>421953.91</v>
      </c>
      <c r="D219" s="266">
        <v>397220.94</v>
      </c>
      <c r="E219" s="266">
        <v>203906.47</v>
      </c>
      <c r="F219" s="266">
        <v>615268.38</v>
      </c>
      <c r="G219" s="266"/>
      <c r="H219" s="260"/>
      <c r="I219" s="260"/>
    </row>
    <row r="220" spans="1:9" x14ac:dyDescent="0.25">
      <c r="A220" s="265" t="s">
        <v>433</v>
      </c>
      <c r="B220" s="260" t="s">
        <v>434</v>
      </c>
      <c r="C220" s="266">
        <v>37084.339999999997</v>
      </c>
      <c r="D220" s="266">
        <v>134794.49</v>
      </c>
      <c r="E220" s="266">
        <v>32570.959999999999</v>
      </c>
      <c r="F220" s="266">
        <v>139307.87</v>
      </c>
      <c r="G220" s="266"/>
      <c r="H220" s="260"/>
      <c r="I220" s="260"/>
    </row>
    <row r="221" spans="1:9" x14ac:dyDescent="0.25">
      <c r="A221" s="265" t="s">
        <v>435</v>
      </c>
      <c r="B221" s="260" t="s">
        <v>436</v>
      </c>
      <c r="C221" s="266">
        <v>193608.74</v>
      </c>
      <c r="D221" s="266">
        <v>193608.74</v>
      </c>
      <c r="E221" s="266">
        <v>102429.13</v>
      </c>
      <c r="F221" s="266">
        <v>284788.34999999998</v>
      </c>
      <c r="G221" s="266"/>
      <c r="H221" s="260"/>
      <c r="I221" s="260"/>
    </row>
    <row r="222" spans="1:9" x14ac:dyDescent="0.25">
      <c r="A222" s="265" t="s">
        <v>437</v>
      </c>
      <c r="B222" s="260" t="s">
        <v>438</v>
      </c>
      <c r="C222" s="266">
        <v>72051.75</v>
      </c>
      <c r="D222" s="266">
        <v>61635.35</v>
      </c>
      <c r="E222" s="266">
        <v>7857.15</v>
      </c>
      <c r="F222" s="266">
        <v>125829.95</v>
      </c>
      <c r="G222" s="266"/>
      <c r="H222" s="260"/>
      <c r="I222" s="260"/>
    </row>
    <row r="223" spans="1:9" x14ac:dyDescent="0.25">
      <c r="A223" s="265" t="s">
        <v>439</v>
      </c>
      <c r="B223" s="260" t="s">
        <v>440</v>
      </c>
      <c r="C223" s="266">
        <v>17958.09</v>
      </c>
      <c r="D223" s="266">
        <v>236840.08</v>
      </c>
      <c r="E223" s="266">
        <v>228501.14</v>
      </c>
      <c r="F223" s="266">
        <v>26297.03</v>
      </c>
      <c r="G223" s="266"/>
      <c r="H223" s="260"/>
      <c r="I223" s="260"/>
    </row>
    <row r="224" spans="1:9" x14ac:dyDescent="0.25">
      <c r="A224" s="265" t="s">
        <v>441</v>
      </c>
      <c r="B224" s="260" t="s">
        <v>166</v>
      </c>
      <c r="C224" s="266">
        <v>195480.17</v>
      </c>
      <c r="D224" s="266">
        <v>375816.56</v>
      </c>
      <c r="E224" s="266">
        <v>52089.73</v>
      </c>
      <c r="F224" s="266">
        <v>519207</v>
      </c>
      <c r="G224" s="266"/>
      <c r="H224" s="260"/>
      <c r="I224" s="260"/>
    </row>
    <row r="225" spans="1:9" x14ac:dyDescent="0.25">
      <c r="A225" s="262" t="s">
        <v>442</v>
      </c>
      <c r="B225" s="263" t="s">
        <v>443</v>
      </c>
      <c r="C225" s="264">
        <v>170333.45</v>
      </c>
      <c r="D225" s="264">
        <v>39583.379999999997</v>
      </c>
      <c r="E225" s="264">
        <v>1333.78</v>
      </c>
      <c r="F225" s="264">
        <v>208583.05</v>
      </c>
      <c r="G225" s="264"/>
      <c r="H225" s="263"/>
      <c r="I225" s="263"/>
    </row>
    <row r="226" spans="1:9" x14ac:dyDescent="0.25">
      <c r="A226" s="265" t="s">
        <v>444</v>
      </c>
      <c r="B226" s="260" t="s">
        <v>445</v>
      </c>
      <c r="C226" s="266">
        <v>111255.57</v>
      </c>
      <c r="D226" s="266">
        <v>13008.68</v>
      </c>
      <c r="E226" s="266">
        <v>1333.78</v>
      </c>
      <c r="F226" s="266">
        <v>122930.47</v>
      </c>
      <c r="G226" s="266"/>
      <c r="H226" s="260"/>
      <c r="I226" s="260"/>
    </row>
    <row r="227" spans="1:9" x14ac:dyDescent="0.25">
      <c r="A227" s="265" t="s">
        <v>446</v>
      </c>
      <c r="B227" s="260" t="s">
        <v>447</v>
      </c>
      <c r="C227" s="266">
        <v>59077.88</v>
      </c>
      <c r="D227" s="266">
        <v>26574.7</v>
      </c>
      <c r="E227" s="266">
        <v>0</v>
      </c>
      <c r="F227" s="266">
        <v>85652.58</v>
      </c>
      <c r="G227" s="266"/>
      <c r="H227" s="260"/>
      <c r="I227" s="260"/>
    </row>
    <row r="228" spans="1:9" x14ac:dyDescent="0.25">
      <c r="A228" s="262" t="s">
        <v>450</v>
      </c>
      <c r="B228" s="263" t="s">
        <v>451</v>
      </c>
      <c r="C228" s="264">
        <v>590176.68999999994</v>
      </c>
      <c r="D228" s="264">
        <v>382350.17</v>
      </c>
      <c r="E228" s="264">
        <v>68334.11</v>
      </c>
      <c r="F228" s="264">
        <v>904192.75</v>
      </c>
      <c r="G228" s="264"/>
      <c r="H228" s="263"/>
      <c r="I228" s="263"/>
    </row>
    <row r="229" spans="1:9" x14ac:dyDescent="0.25">
      <c r="A229" s="265" t="s">
        <v>452</v>
      </c>
      <c r="B229" s="260" t="s">
        <v>453</v>
      </c>
      <c r="C229" s="266">
        <v>359284.34</v>
      </c>
      <c r="D229" s="266">
        <v>273024.01</v>
      </c>
      <c r="E229" s="266">
        <v>50679.53</v>
      </c>
      <c r="F229" s="266">
        <v>581628.81999999995</v>
      </c>
      <c r="G229" s="266"/>
      <c r="H229" s="260"/>
      <c r="I229" s="260"/>
    </row>
    <row r="230" spans="1:9" x14ac:dyDescent="0.25">
      <c r="A230" s="265" t="s">
        <v>454</v>
      </c>
      <c r="B230" s="260" t="s">
        <v>455</v>
      </c>
      <c r="C230" s="266">
        <v>30531.13</v>
      </c>
      <c r="D230" s="266">
        <v>30093.13</v>
      </c>
      <c r="E230" s="266">
        <v>10800</v>
      </c>
      <c r="F230" s="266">
        <v>49824.26</v>
      </c>
      <c r="G230" s="266"/>
      <c r="H230" s="260"/>
      <c r="I230" s="260"/>
    </row>
    <row r="231" spans="1:9" x14ac:dyDescent="0.25">
      <c r="A231" s="265" t="s">
        <v>456</v>
      </c>
      <c r="B231" s="260" t="s">
        <v>457</v>
      </c>
      <c r="C231" s="266">
        <v>99325.82</v>
      </c>
      <c r="D231" s="266">
        <v>36457.269999999997</v>
      </c>
      <c r="E231" s="266">
        <v>0</v>
      </c>
      <c r="F231" s="266">
        <v>135783.09</v>
      </c>
      <c r="G231" s="266"/>
      <c r="H231" s="260"/>
      <c r="I231" s="260"/>
    </row>
    <row r="232" spans="1:9" x14ac:dyDescent="0.25">
      <c r="A232" s="265" t="s">
        <v>458</v>
      </c>
      <c r="B232" s="260" t="s">
        <v>459</v>
      </c>
      <c r="C232" s="266">
        <v>-12081.63</v>
      </c>
      <c r="D232" s="266">
        <v>0</v>
      </c>
      <c r="E232" s="266">
        <v>0</v>
      </c>
      <c r="F232" s="266">
        <v>-12081.63</v>
      </c>
      <c r="G232" s="266"/>
      <c r="H232" s="260"/>
      <c r="I232" s="260"/>
    </row>
    <row r="233" spans="1:9" x14ac:dyDescent="0.25">
      <c r="A233" s="265" t="s">
        <v>460</v>
      </c>
      <c r="B233" s="260" t="s">
        <v>461</v>
      </c>
      <c r="C233" s="266">
        <v>113117.03</v>
      </c>
      <c r="D233" s="266">
        <v>42775.76</v>
      </c>
      <c r="E233" s="266">
        <v>6854.58</v>
      </c>
      <c r="F233" s="266">
        <v>149038.21</v>
      </c>
      <c r="G233" s="266"/>
      <c r="H233" s="260"/>
      <c r="I233" s="260"/>
    </row>
    <row r="234" spans="1:9" x14ac:dyDescent="0.25">
      <c r="A234" s="262" t="s">
        <v>462</v>
      </c>
      <c r="B234" s="263" t="s">
        <v>463</v>
      </c>
      <c r="C234" s="264">
        <v>47958.61</v>
      </c>
      <c r="D234" s="264">
        <v>37057.35</v>
      </c>
      <c r="E234" s="264">
        <v>0</v>
      </c>
      <c r="F234" s="264">
        <v>85015.96</v>
      </c>
      <c r="G234" s="264"/>
      <c r="H234" s="263"/>
      <c r="I234" s="263"/>
    </row>
    <row r="235" spans="1:9" x14ac:dyDescent="0.25">
      <c r="A235" s="265" t="s">
        <v>464</v>
      </c>
      <c r="B235" s="260" t="s">
        <v>465</v>
      </c>
      <c r="C235" s="266">
        <v>12960.55</v>
      </c>
      <c r="D235" s="266">
        <v>21624.45</v>
      </c>
      <c r="E235" s="266">
        <v>0</v>
      </c>
      <c r="F235" s="266">
        <v>34585</v>
      </c>
      <c r="G235" s="266"/>
      <c r="H235" s="260"/>
      <c r="I235" s="260"/>
    </row>
    <row r="236" spans="1:9" x14ac:dyDescent="0.25">
      <c r="A236" s="265" t="s">
        <v>466</v>
      </c>
      <c r="B236" s="260" t="s">
        <v>467</v>
      </c>
      <c r="C236" s="266">
        <v>33769.160000000003</v>
      </c>
      <c r="D236" s="266">
        <v>13687.9</v>
      </c>
      <c r="E236" s="266">
        <v>0</v>
      </c>
      <c r="F236" s="266">
        <v>47457.06</v>
      </c>
      <c r="G236" s="266"/>
      <c r="H236" s="260"/>
      <c r="I236" s="260"/>
    </row>
    <row r="237" spans="1:9" x14ac:dyDescent="0.25">
      <c r="A237" s="265" t="s">
        <v>468</v>
      </c>
      <c r="B237" s="260" t="s">
        <v>469</v>
      </c>
      <c r="C237" s="266">
        <v>1228.9000000000001</v>
      </c>
      <c r="D237" s="266">
        <v>1745</v>
      </c>
      <c r="E237" s="266">
        <v>0</v>
      </c>
      <c r="F237" s="266">
        <v>2973.9</v>
      </c>
      <c r="G237" s="266"/>
      <c r="H237" s="260"/>
      <c r="I237" s="260"/>
    </row>
    <row r="238" spans="1:9" x14ac:dyDescent="0.25">
      <c r="A238" s="262" t="s">
        <v>470</v>
      </c>
      <c r="B238" s="263" t="s">
        <v>471</v>
      </c>
      <c r="C238" s="264">
        <v>10922.2</v>
      </c>
      <c r="D238" s="264">
        <v>9609.5</v>
      </c>
      <c r="E238" s="264">
        <v>3525</v>
      </c>
      <c r="F238" s="264">
        <v>17006.7</v>
      </c>
      <c r="G238" s="264"/>
      <c r="H238" s="263"/>
      <c r="I238" s="263"/>
    </row>
    <row r="239" spans="1:9" x14ac:dyDescent="0.25">
      <c r="A239" s="265" t="s">
        <v>633</v>
      </c>
      <c r="B239" s="260" t="s">
        <v>634</v>
      </c>
      <c r="C239" s="266">
        <v>2858.2</v>
      </c>
      <c r="D239" s="266">
        <v>2163.5</v>
      </c>
      <c r="E239" s="266">
        <v>0</v>
      </c>
      <c r="F239" s="266">
        <v>5021.7</v>
      </c>
      <c r="G239" s="266"/>
      <c r="H239" s="260"/>
      <c r="I239" s="260"/>
    </row>
    <row r="240" spans="1:9" x14ac:dyDescent="0.25">
      <c r="A240" s="265" t="s">
        <v>472</v>
      </c>
      <c r="B240" s="260" t="s">
        <v>473</v>
      </c>
      <c r="C240" s="266">
        <v>222</v>
      </c>
      <c r="D240" s="266">
        <v>0</v>
      </c>
      <c r="E240" s="266">
        <v>0</v>
      </c>
      <c r="F240" s="266">
        <v>222</v>
      </c>
      <c r="G240" s="266"/>
      <c r="H240" s="260"/>
      <c r="I240" s="260"/>
    </row>
    <row r="241" spans="1:9" x14ac:dyDescent="0.25">
      <c r="A241" s="265" t="s">
        <v>474</v>
      </c>
      <c r="B241" s="260" t="s">
        <v>475</v>
      </c>
      <c r="C241" s="266">
        <v>7842</v>
      </c>
      <c r="D241" s="266">
        <v>7446</v>
      </c>
      <c r="E241" s="266">
        <v>3525</v>
      </c>
      <c r="F241" s="266">
        <v>11763</v>
      </c>
      <c r="G241" s="266"/>
      <c r="H241" s="260"/>
      <c r="I241" s="260"/>
    </row>
    <row r="242" spans="1:9" x14ac:dyDescent="0.25">
      <c r="A242" s="262" t="s">
        <v>476</v>
      </c>
      <c r="B242" s="263" t="s">
        <v>477</v>
      </c>
      <c r="C242" s="264">
        <v>248868.49</v>
      </c>
      <c r="D242" s="264">
        <v>163012.82</v>
      </c>
      <c r="E242" s="264">
        <v>71708.87</v>
      </c>
      <c r="F242" s="264">
        <v>340172.44</v>
      </c>
      <c r="G242" s="264"/>
      <c r="H242" s="263"/>
      <c r="I242" s="263"/>
    </row>
    <row r="243" spans="1:9" x14ac:dyDescent="0.25">
      <c r="A243" s="265" t="s">
        <v>478</v>
      </c>
      <c r="B243" s="260" t="s">
        <v>479</v>
      </c>
      <c r="C243" s="266">
        <v>427.22</v>
      </c>
      <c r="D243" s="266">
        <v>36.71</v>
      </c>
      <c r="E243" s="266">
        <v>0</v>
      </c>
      <c r="F243" s="266">
        <v>463.93</v>
      </c>
      <c r="G243" s="266"/>
      <c r="H243" s="260"/>
      <c r="I243" s="260"/>
    </row>
    <row r="244" spans="1:9" x14ac:dyDescent="0.25">
      <c r="A244" s="265" t="s">
        <v>480</v>
      </c>
      <c r="B244" s="260" t="s">
        <v>481</v>
      </c>
      <c r="C244" s="266">
        <v>749.84</v>
      </c>
      <c r="D244" s="266">
        <v>4350.3900000000003</v>
      </c>
      <c r="E244" s="266">
        <v>0</v>
      </c>
      <c r="F244" s="266">
        <v>5100.2299999999996</v>
      </c>
      <c r="G244" s="266"/>
      <c r="H244" s="260"/>
      <c r="I244" s="260"/>
    </row>
    <row r="245" spans="1:9" x14ac:dyDescent="0.25">
      <c r="A245" s="265" t="s">
        <v>942</v>
      </c>
      <c r="B245" s="260" t="s">
        <v>528</v>
      </c>
      <c r="C245" s="266">
        <v>282.31</v>
      </c>
      <c r="D245" s="266">
        <v>0</v>
      </c>
      <c r="E245" s="266">
        <v>0</v>
      </c>
      <c r="F245" s="266">
        <v>282.31</v>
      </c>
      <c r="G245" s="266"/>
      <c r="H245" s="260"/>
      <c r="I245" s="260"/>
    </row>
    <row r="246" spans="1:9" x14ac:dyDescent="0.25">
      <c r="A246" s="265" t="s">
        <v>482</v>
      </c>
      <c r="B246" s="260" t="s">
        <v>483</v>
      </c>
      <c r="C246" s="266">
        <v>52182.78</v>
      </c>
      <c r="D246" s="266">
        <v>39375.74</v>
      </c>
      <c r="E246" s="266">
        <v>37388.11</v>
      </c>
      <c r="F246" s="266">
        <v>54170.41</v>
      </c>
      <c r="G246" s="266"/>
      <c r="H246" s="260"/>
      <c r="I246" s="260"/>
    </row>
    <row r="247" spans="1:9" x14ac:dyDescent="0.25">
      <c r="A247" s="265" t="s">
        <v>484</v>
      </c>
      <c r="B247" s="260" t="s">
        <v>485</v>
      </c>
      <c r="C247" s="266">
        <v>66779.98</v>
      </c>
      <c r="D247" s="266">
        <v>46635.75</v>
      </c>
      <c r="E247" s="266">
        <v>29260.36</v>
      </c>
      <c r="F247" s="266">
        <v>84155.37</v>
      </c>
      <c r="G247" s="266"/>
      <c r="H247" s="260"/>
      <c r="I247" s="260"/>
    </row>
    <row r="248" spans="1:9" x14ac:dyDescent="0.25">
      <c r="A248" s="265" t="s">
        <v>486</v>
      </c>
      <c r="B248" s="260" t="s">
        <v>487</v>
      </c>
      <c r="C248" s="266">
        <v>29.94</v>
      </c>
      <c r="D248" s="266">
        <v>300.60000000000002</v>
      </c>
      <c r="E248" s="266">
        <v>0</v>
      </c>
      <c r="F248" s="266">
        <v>330.54</v>
      </c>
      <c r="G248" s="266"/>
      <c r="H248" s="260"/>
      <c r="I248" s="260"/>
    </row>
    <row r="249" spans="1:9" x14ac:dyDescent="0.25">
      <c r="A249" s="265" t="s">
        <v>488</v>
      </c>
      <c r="B249" s="260" t="s">
        <v>489</v>
      </c>
      <c r="C249" s="266">
        <v>51449.91</v>
      </c>
      <c r="D249" s="266">
        <v>41060.400000000001</v>
      </c>
      <c r="E249" s="266">
        <v>5060.3999999999996</v>
      </c>
      <c r="F249" s="266">
        <v>87449.91</v>
      </c>
      <c r="G249" s="266"/>
      <c r="H249" s="260"/>
      <c r="I249" s="260"/>
    </row>
    <row r="250" spans="1:9" x14ac:dyDescent="0.25">
      <c r="A250" s="265" t="s">
        <v>490</v>
      </c>
      <c r="B250" s="260" t="s">
        <v>491</v>
      </c>
      <c r="C250" s="266">
        <v>6292.46</v>
      </c>
      <c r="D250" s="266">
        <v>3146.23</v>
      </c>
      <c r="E250" s="266">
        <v>0</v>
      </c>
      <c r="F250" s="266">
        <v>9438.69</v>
      </c>
      <c r="G250" s="266"/>
      <c r="H250" s="260"/>
      <c r="I250" s="260"/>
    </row>
    <row r="251" spans="1:9" x14ac:dyDescent="0.25">
      <c r="A251" s="265" t="s">
        <v>492</v>
      </c>
      <c r="B251" s="260" t="s">
        <v>493</v>
      </c>
      <c r="C251" s="266">
        <v>62414</v>
      </c>
      <c r="D251" s="266">
        <v>28107</v>
      </c>
      <c r="E251" s="266">
        <v>0</v>
      </c>
      <c r="F251" s="266">
        <v>90521</v>
      </c>
      <c r="G251" s="266"/>
      <c r="H251" s="260"/>
      <c r="I251" s="260"/>
    </row>
    <row r="252" spans="1:9" x14ac:dyDescent="0.25">
      <c r="A252" s="265" t="s">
        <v>494</v>
      </c>
      <c r="B252" s="260" t="s">
        <v>495</v>
      </c>
      <c r="C252" s="266">
        <v>178.23</v>
      </c>
      <c r="D252" s="266">
        <v>0</v>
      </c>
      <c r="E252" s="266">
        <v>0</v>
      </c>
      <c r="F252" s="266">
        <v>178.23</v>
      </c>
      <c r="G252" s="266"/>
      <c r="H252" s="260"/>
      <c r="I252" s="260"/>
    </row>
    <row r="253" spans="1:9" x14ac:dyDescent="0.25">
      <c r="A253" s="265" t="s">
        <v>496</v>
      </c>
      <c r="B253" s="260" t="s">
        <v>497</v>
      </c>
      <c r="C253" s="266">
        <v>8081.82</v>
      </c>
      <c r="D253" s="266">
        <v>0</v>
      </c>
      <c r="E253" s="266">
        <v>0</v>
      </c>
      <c r="F253" s="266">
        <v>8081.82</v>
      </c>
      <c r="G253" s="266"/>
      <c r="H253" s="260"/>
      <c r="I253" s="260"/>
    </row>
    <row r="254" spans="1:9" x14ac:dyDescent="0.25">
      <c r="A254" s="262" t="s">
        <v>498</v>
      </c>
      <c r="B254" s="263" t="s">
        <v>499</v>
      </c>
      <c r="C254" s="264">
        <v>1045816.59</v>
      </c>
      <c r="D254" s="264">
        <v>1055940.3500000001</v>
      </c>
      <c r="E254" s="264">
        <v>432355.32</v>
      </c>
      <c r="F254" s="264">
        <v>1669401.62</v>
      </c>
      <c r="G254" s="264"/>
      <c r="H254" s="263"/>
      <c r="I254" s="263"/>
    </row>
    <row r="255" spans="1:9" x14ac:dyDescent="0.25">
      <c r="A255" s="262" t="s">
        <v>500</v>
      </c>
      <c r="B255" s="263" t="s">
        <v>501</v>
      </c>
      <c r="C255" s="264">
        <v>533139.69999999995</v>
      </c>
      <c r="D255" s="264">
        <v>473846.4</v>
      </c>
      <c r="E255" s="264">
        <v>205570.02</v>
      </c>
      <c r="F255" s="264">
        <v>801416.08</v>
      </c>
      <c r="G255" s="264"/>
      <c r="H255" s="263"/>
      <c r="I255" s="263"/>
    </row>
    <row r="256" spans="1:9" x14ac:dyDescent="0.25">
      <c r="A256" s="265" t="s">
        <v>502</v>
      </c>
      <c r="B256" s="260" t="s">
        <v>503</v>
      </c>
      <c r="C256" s="266">
        <v>147450</v>
      </c>
      <c r="D256" s="266">
        <v>58460</v>
      </c>
      <c r="E256" s="266">
        <v>0</v>
      </c>
      <c r="F256" s="266">
        <v>205910</v>
      </c>
      <c r="G256" s="266"/>
      <c r="H256" s="260"/>
      <c r="I256" s="260"/>
    </row>
    <row r="257" spans="1:9" x14ac:dyDescent="0.25">
      <c r="A257" s="265" t="s">
        <v>504</v>
      </c>
      <c r="B257" s="260" t="s">
        <v>505</v>
      </c>
      <c r="C257" s="266">
        <v>156260</v>
      </c>
      <c r="D257" s="266">
        <v>66210</v>
      </c>
      <c r="E257" s="266">
        <v>0</v>
      </c>
      <c r="F257" s="266">
        <v>222470</v>
      </c>
      <c r="G257" s="266"/>
      <c r="H257" s="260"/>
      <c r="I257" s="260"/>
    </row>
    <row r="258" spans="1:9" x14ac:dyDescent="0.25">
      <c r="A258" s="265" t="s">
        <v>506</v>
      </c>
      <c r="B258" s="260" t="s">
        <v>507</v>
      </c>
      <c r="C258" s="266">
        <v>68350</v>
      </c>
      <c r="D258" s="266">
        <v>196224.02</v>
      </c>
      <c r="E258" s="266">
        <v>126070.02</v>
      </c>
      <c r="F258" s="266">
        <v>138504</v>
      </c>
      <c r="G258" s="266"/>
      <c r="H258" s="260"/>
      <c r="I258" s="260"/>
    </row>
    <row r="259" spans="1:9" x14ac:dyDescent="0.25">
      <c r="A259" s="265" t="s">
        <v>508</v>
      </c>
      <c r="B259" s="260" t="s">
        <v>509</v>
      </c>
      <c r="C259" s="266">
        <v>1980</v>
      </c>
      <c r="D259" s="266">
        <v>1890</v>
      </c>
      <c r="E259" s="266">
        <v>0</v>
      </c>
      <c r="F259" s="266">
        <v>3870</v>
      </c>
      <c r="G259" s="266"/>
      <c r="H259" s="260"/>
      <c r="I259" s="260"/>
    </row>
    <row r="260" spans="1:9" x14ac:dyDescent="0.25">
      <c r="A260" s="265" t="s">
        <v>510</v>
      </c>
      <c r="B260" s="260" t="s">
        <v>511</v>
      </c>
      <c r="C260" s="266">
        <v>4000</v>
      </c>
      <c r="D260" s="266">
        <v>12500</v>
      </c>
      <c r="E260" s="266">
        <v>0</v>
      </c>
      <c r="F260" s="266">
        <v>16500</v>
      </c>
      <c r="G260" s="266"/>
      <c r="H260" s="260"/>
      <c r="I260" s="260"/>
    </row>
    <row r="261" spans="1:9" x14ac:dyDescent="0.25">
      <c r="A261" s="265" t="s">
        <v>512</v>
      </c>
      <c r="B261" s="260" t="s">
        <v>513</v>
      </c>
      <c r="C261" s="266">
        <v>1000</v>
      </c>
      <c r="D261" s="266">
        <v>0</v>
      </c>
      <c r="E261" s="266">
        <v>0</v>
      </c>
      <c r="F261" s="266">
        <v>1000</v>
      </c>
      <c r="G261" s="266"/>
      <c r="H261" s="260"/>
      <c r="I261" s="260"/>
    </row>
    <row r="262" spans="1:9" x14ac:dyDescent="0.25">
      <c r="A262" s="265" t="s">
        <v>514</v>
      </c>
      <c r="B262" s="260" t="s">
        <v>515</v>
      </c>
      <c r="C262" s="266">
        <v>102100</v>
      </c>
      <c r="D262" s="266">
        <v>108150</v>
      </c>
      <c r="E262" s="266">
        <v>79500</v>
      </c>
      <c r="F262" s="266">
        <v>130750</v>
      </c>
      <c r="G262" s="266"/>
      <c r="H262" s="260"/>
      <c r="I262" s="260"/>
    </row>
    <row r="263" spans="1:9" x14ac:dyDescent="0.25">
      <c r="A263" s="265" t="s">
        <v>516</v>
      </c>
      <c r="B263" s="260" t="s">
        <v>517</v>
      </c>
      <c r="C263" s="266">
        <v>51999.7</v>
      </c>
      <c r="D263" s="266">
        <v>30412.38</v>
      </c>
      <c r="E263" s="266">
        <v>0</v>
      </c>
      <c r="F263" s="266">
        <v>82412.08</v>
      </c>
      <c r="G263" s="266"/>
      <c r="H263" s="260"/>
      <c r="I263" s="260"/>
    </row>
    <row r="264" spans="1:9" x14ac:dyDescent="0.25">
      <c r="A264" s="262" t="s">
        <v>518</v>
      </c>
      <c r="B264" s="263" t="s">
        <v>519</v>
      </c>
      <c r="C264" s="264">
        <v>368727.52</v>
      </c>
      <c r="D264" s="264">
        <v>65194.5</v>
      </c>
      <c r="E264" s="264">
        <v>0</v>
      </c>
      <c r="F264" s="264">
        <v>433922.02</v>
      </c>
      <c r="G264" s="264"/>
      <c r="H264" s="263"/>
      <c r="I264" s="263"/>
    </row>
    <row r="265" spans="1:9" x14ac:dyDescent="0.25">
      <c r="A265" s="265" t="s">
        <v>520</v>
      </c>
      <c r="B265" s="260" t="s">
        <v>483</v>
      </c>
      <c r="C265" s="266">
        <v>367327.52</v>
      </c>
      <c r="D265" s="266">
        <v>64294.5</v>
      </c>
      <c r="E265" s="266">
        <v>0</v>
      </c>
      <c r="F265" s="266">
        <v>431622.02</v>
      </c>
      <c r="G265" s="266"/>
      <c r="H265" s="260"/>
      <c r="I265" s="260"/>
    </row>
    <row r="266" spans="1:9" x14ac:dyDescent="0.25">
      <c r="A266" s="265" t="s">
        <v>635</v>
      </c>
      <c r="B266" s="260" t="s">
        <v>636</v>
      </c>
      <c r="C266" s="266">
        <v>1400</v>
      </c>
      <c r="D266" s="266">
        <v>0</v>
      </c>
      <c r="E266" s="266">
        <v>0</v>
      </c>
      <c r="F266" s="266">
        <v>1400</v>
      </c>
      <c r="G266" s="266"/>
      <c r="H266" s="260"/>
      <c r="I266" s="260"/>
    </row>
    <row r="267" spans="1:9" x14ac:dyDescent="0.25">
      <c r="A267" s="265" t="s">
        <v>521</v>
      </c>
      <c r="B267" s="260" t="s">
        <v>522</v>
      </c>
      <c r="C267" s="266">
        <v>0</v>
      </c>
      <c r="D267" s="266">
        <v>900</v>
      </c>
      <c r="E267" s="266">
        <v>0</v>
      </c>
      <c r="F267" s="266">
        <v>900</v>
      </c>
      <c r="G267" s="266"/>
      <c r="H267" s="260"/>
      <c r="I267" s="260"/>
    </row>
    <row r="268" spans="1:9" x14ac:dyDescent="0.25">
      <c r="A268" s="262" t="s">
        <v>523</v>
      </c>
      <c r="B268" s="263" t="s">
        <v>524</v>
      </c>
      <c r="C268" s="264">
        <v>111540.23</v>
      </c>
      <c r="D268" s="264">
        <v>455554.06</v>
      </c>
      <c r="E268" s="264">
        <v>205830.3</v>
      </c>
      <c r="F268" s="264">
        <v>361263.99</v>
      </c>
      <c r="G268" s="264"/>
      <c r="H268" s="263"/>
      <c r="I268" s="263"/>
    </row>
    <row r="269" spans="1:9" x14ac:dyDescent="0.25">
      <c r="A269" s="265" t="s">
        <v>525</v>
      </c>
      <c r="B269" s="260" t="s">
        <v>526</v>
      </c>
      <c r="C269" s="266">
        <v>19523.099999999999</v>
      </c>
      <c r="D269" s="266">
        <v>8067.05</v>
      </c>
      <c r="E269" s="266">
        <v>0</v>
      </c>
      <c r="F269" s="266">
        <v>27590.15</v>
      </c>
      <c r="G269" s="266"/>
      <c r="H269" s="260"/>
      <c r="I269" s="260"/>
    </row>
    <row r="270" spans="1:9" x14ac:dyDescent="0.25">
      <c r="A270" s="265" t="s">
        <v>527</v>
      </c>
      <c r="B270" s="260" t="s">
        <v>528</v>
      </c>
      <c r="C270" s="266">
        <v>43000.71</v>
      </c>
      <c r="D270" s="266">
        <v>420562.9</v>
      </c>
      <c r="E270" s="266">
        <v>205830.3</v>
      </c>
      <c r="F270" s="266">
        <v>257733.31</v>
      </c>
      <c r="G270" s="266"/>
      <c r="H270" s="260"/>
      <c r="I270" s="260"/>
    </row>
    <row r="271" spans="1:9" x14ac:dyDescent="0.25">
      <c r="A271" s="265" t="s">
        <v>529</v>
      </c>
      <c r="B271" s="260" t="s">
        <v>530</v>
      </c>
      <c r="C271" s="266">
        <v>10121.450000000001</v>
      </c>
      <c r="D271" s="266">
        <v>1216</v>
      </c>
      <c r="E271" s="266">
        <v>0</v>
      </c>
      <c r="F271" s="266">
        <v>11337.45</v>
      </c>
      <c r="G271" s="266"/>
      <c r="H271" s="260"/>
      <c r="I271" s="260"/>
    </row>
    <row r="272" spans="1:9" x14ac:dyDescent="0.25">
      <c r="A272" s="265" t="s">
        <v>531</v>
      </c>
      <c r="B272" s="260" t="s">
        <v>532</v>
      </c>
      <c r="C272" s="266">
        <v>6917.04</v>
      </c>
      <c r="D272" s="266">
        <v>2331.4299999999998</v>
      </c>
      <c r="E272" s="266">
        <v>0</v>
      </c>
      <c r="F272" s="266">
        <v>9248.4699999999993</v>
      </c>
      <c r="G272" s="266"/>
      <c r="H272" s="260"/>
      <c r="I272" s="260"/>
    </row>
    <row r="273" spans="1:9" x14ac:dyDescent="0.25">
      <c r="A273" s="265" t="s">
        <v>533</v>
      </c>
      <c r="B273" s="260" t="s">
        <v>534</v>
      </c>
      <c r="C273" s="266">
        <v>11167.36</v>
      </c>
      <c r="D273" s="266">
        <v>1009.6</v>
      </c>
      <c r="E273" s="266">
        <v>0</v>
      </c>
      <c r="F273" s="266">
        <v>12176.96</v>
      </c>
      <c r="G273" s="266"/>
      <c r="H273" s="260"/>
      <c r="I273" s="260"/>
    </row>
    <row r="274" spans="1:9" x14ac:dyDescent="0.25">
      <c r="A274" s="265" t="s">
        <v>535</v>
      </c>
      <c r="B274" s="260" t="s">
        <v>536</v>
      </c>
      <c r="C274" s="266">
        <v>20810.57</v>
      </c>
      <c r="D274" s="266">
        <v>22367.08</v>
      </c>
      <c r="E274" s="266">
        <v>0</v>
      </c>
      <c r="F274" s="266">
        <v>43177.65</v>
      </c>
      <c r="G274" s="266"/>
      <c r="H274" s="260"/>
      <c r="I274" s="260"/>
    </row>
    <row r="275" spans="1:9" x14ac:dyDescent="0.25">
      <c r="A275" s="262" t="s">
        <v>537</v>
      </c>
      <c r="B275" s="263" t="s">
        <v>538</v>
      </c>
      <c r="C275" s="264">
        <v>32409.14</v>
      </c>
      <c r="D275" s="264">
        <v>61345.39</v>
      </c>
      <c r="E275" s="264">
        <v>20955</v>
      </c>
      <c r="F275" s="264">
        <v>72799.53</v>
      </c>
      <c r="G275" s="264"/>
      <c r="H275" s="263"/>
      <c r="I275" s="263"/>
    </row>
    <row r="276" spans="1:9" x14ac:dyDescent="0.25">
      <c r="A276" s="265" t="s">
        <v>539</v>
      </c>
      <c r="B276" s="260" t="s">
        <v>540</v>
      </c>
      <c r="C276" s="266">
        <v>0</v>
      </c>
      <c r="D276" s="266">
        <v>20955</v>
      </c>
      <c r="E276" s="266">
        <v>20955</v>
      </c>
      <c r="F276" s="266">
        <v>0</v>
      </c>
      <c r="G276" s="266"/>
      <c r="H276" s="260"/>
      <c r="I276" s="260"/>
    </row>
    <row r="277" spans="1:9" x14ac:dyDescent="0.25">
      <c r="A277" s="265" t="s">
        <v>541</v>
      </c>
      <c r="B277" s="260" t="s">
        <v>475</v>
      </c>
      <c r="C277" s="266">
        <v>29268.02</v>
      </c>
      <c r="D277" s="266">
        <v>38940.92</v>
      </c>
      <c r="E277" s="266">
        <v>0</v>
      </c>
      <c r="F277" s="266">
        <v>68208.94</v>
      </c>
      <c r="G277" s="266"/>
      <c r="H277" s="260"/>
      <c r="I277" s="260"/>
    </row>
    <row r="278" spans="1:9" x14ac:dyDescent="0.25">
      <c r="A278" s="265" t="s">
        <v>542</v>
      </c>
      <c r="B278" s="260" t="s">
        <v>543</v>
      </c>
      <c r="C278" s="266">
        <v>0</v>
      </c>
      <c r="D278" s="266">
        <v>340</v>
      </c>
      <c r="E278" s="266">
        <v>0</v>
      </c>
      <c r="F278" s="266">
        <v>340</v>
      </c>
      <c r="G278" s="266"/>
      <c r="H278" s="260"/>
      <c r="I278" s="260"/>
    </row>
    <row r="279" spans="1:9" x14ac:dyDescent="0.25">
      <c r="A279" s="265" t="s">
        <v>544</v>
      </c>
      <c r="B279" s="260" t="s">
        <v>485</v>
      </c>
      <c r="C279" s="266">
        <v>3141.12</v>
      </c>
      <c r="D279" s="266">
        <v>1109.47</v>
      </c>
      <c r="E279" s="266">
        <v>0</v>
      </c>
      <c r="F279" s="266">
        <v>4250.59</v>
      </c>
      <c r="G279" s="266"/>
      <c r="H279" s="260"/>
      <c r="I279" s="260"/>
    </row>
    <row r="280" spans="1:9" x14ac:dyDescent="0.25">
      <c r="A280" s="262" t="s">
        <v>545</v>
      </c>
      <c r="B280" s="263" t="s">
        <v>546</v>
      </c>
      <c r="C280" s="264">
        <v>55296</v>
      </c>
      <c r="D280" s="264">
        <v>40813</v>
      </c>
      <c r="E280" s="264">
        <v>0</v>
      </c>
      <c r="F280" s="264">
        <v>96109</v>
      </c>
      <c r="G280" s="264"/>
      <c r="H280" s="263"/>
      <c r="I280" s="263"/>
    </row>
    <row r="281" spans="1:9" x14ac:dyDescent="0.25">
      <c r="A281" s="262" t="s">
        <v>547</v>
      </c>
      <c r="B281" s="263" t="s">
        <v>548</v>
      </c>
      <c r="C281" s="264">
        <v>55296</v>
      </c>
      <c r="D281" s="264">
        <v>40813</v>
      </c>
      <c r="E281" s="264">
        <v>0</v>
      </c>
      <c r="F281" s="264">
        <v>96109</v>
      </c>
      <c r="G281" s="264"/>
      <c r="H281" s="263"/>
      <c r="I281" s="263"/>
    </row>
    <row r="282" spans="1:9" x14ac:dyDescent="0.25">
      <c r="A282" s="265" t="s">
        <v>549</v>
      </c>
      <c r="B282" s="260" t="s">
        <v>550</v>
      </c>
      <c r="C282" s="266">
        <v>51500</v>
      </c>
      <c r="D282" s="266">
        <v>40813</v>
      </c>
      <c r="E282" s="266">
        <v>0</v>
      </c>
      <c r="F282" s="266">
        <v>92313</v>
      </c>
      <c r="G282" s="266"/>
      <c r="H282" s="260"/>
      <c r="I282" s="260"/>
    </row>
    <row r="283" spans="1:9" x14ac:dyDescent="0.25">
      <c r="A283" s="265" t="s">
        <v>551</v>
      </c>
      <c r="B283" s="260" t="s">
        <v>552</v>
      </c>
      <c r="C283" s="266">
        <v>3796</v>
      </c>
      <c r="D283" s="266">
        <v>0</v>
      </c>
      <c r="E283" s="266">
        <v>0</v>
      </c>
      <c r="F283" s="266">
        <v>3796</v>
      </c>
      <c r="G283" s="266"/>
      <c r="H283" s="260"/>
      <c r="I283" s="260"/>
    </row>
    <row r="284" spans="1:9" x14ac:dyDescent="0.25">
      <c r="A284" s="262" t="s">
        <v>553</v>
      </c>
      <c r="B284" s="263" t="s">
        <v>554</v>
      </c>
      <c r="C284" s="264">
        <v>23938.09</v>
      </c>
      <c r="D284" s="264">
        <v>2741.91</v>
      </c>
      <c r="E284" s="264">
        <v>0</v>
      </c>
      <c r="F284" s="264">
        <v>26680</v>
      </c>
      <c r="G284" s="264"/>
      <c r="H284" s="263"/>
      <c r="I284" s="263"/>
    </row>
    <row r="285" spans="1:9" x14ac:dyDescent="0.25">
      <c r="A285" s="262" t="s">
        <v>555</v>
      </c>
      <c r="B285" s="263" t="s">
        <v>556</v>
      </c>
      <c r="C285" s="264">
        <v>20338.09</v>
      </c>
      <c r="D285" s="264">
        <v>941.91</v>
      </c>
      <c r="E285" s="264">
        <v>0</v>
      </c>
      <c r="F285" s="264">
        <v>21280</v>
      </c>
      <c r="G285" s="264"/>
      <c r="H285" s="263"/>
      <c r="I285" s="263"/>
    </row>
    <row r="286" spans="1:9" x14ac:dyDescent="0.25">
      <c r="A286" s="265" t="s">
        <v>557</v>
      </c>
      <c r="B286" s="260" t="s">
        <v>558</v>
      </c>
      <c r="C286" s="266">
        <v>20338.09</v>
      </c>
      <c r="D286" s="266">
        <v>941.91</v>
      </c>
      <c r="E286" s="266">
        <v>0</v>
      </c>
      <c r="F286" s="266">
        <v>21280</v>
      </c>
      <c r="G286" s="266"/>
      <c r="H286" s="260"/>
      <c r="I286" s="260"/>
    </row>
    <row r="287" spans="1:9" x14ac:dyDescent="0.25">
      <c r="A287" s="262" t="s">
        <v>559</v>
      </c>
      <c r="B287" s="263" t="s">
        <v>560</v>
      </c>
      <c r="C287" s="264">
        <v>3600</v>
      </c>
      <c r="D287" s="264">
        <v>1800</v>
      </c>
      <c r="E287" s="264">
        <v>0</v>
      </c>
      <c r="F287" s="264">
        <v>5400</v>
      </c>
      <c r="G287" s="264"/>
      <c r="H287" s="263"/>
      <c r="I287" s="263"/>
    </row>
    <row r="288" spans="1:9" x14ac:dyDescent="0.25">
      <c r="A288" s="265" t="s">
        <v>561</v>
      </c>
      <c r="B288" s="260" t="s">
        <v>562</v>
      </c>
      <c r="C288" s="266">
        <v>3600</v>
      </c>
      <c r="D288" s="266">
        <v>1800</v>
      </c>
      <c r="E288" s="266">
        <v>0</v>
      </c>
      <c r="F288" s="266">
        <v>5400</v>
      </c>
      <c r="G288" s="266"/>
      <c r="H288" s="260"/>
      <c r="I288" s="260"/>
    </row>
    <row r="289" spans="1:9" x14ac:dyDescent="0.25">
      <c r="A289" s="262" t="s">
        <v>563</v>
      </c>
      <c r="B289" s="263" t="s">
        <v>564</v>
      </c>
      <c r="C289" s="264">
        <v>922284.9</v>
      </c>
      <c r="D289" s="264">
        <v>460987.45</v>
      </c>
      <c r="E289" s="264">
        <v>0</v>
      </c>
      <c r="F289" s="264">
        <v>1383272.35</v>
      </c>
      <c r="G289" s="264"/>
      <c r="H289" s="263"/>
      <c r="I289" s="263"/>
    </row>
    <row r="290" spans="1:9" x14ac:dyDescent="0.25">
      <c r="A290" s="262" t="s">
        <v>565</v>
      </c>
      <c r="B290" s="263" t="s">
        <v>566</v>
      </c>
      <c r="C290" s="264">
        <v>707126.71</v>
      </c>
      <c r="D290" s="264">
        <v>353815.27</v>
      </c>
      <c r="E290" s="264">
        <v>0</v>
      </c>
      <c r="F290" s="264">
        <v>1060941.98</v>
      </c>
      <c r="G290" s="264"/>
      <c r="H290" s="263"/>
      <c r="I290" s="263"/>
    </row>
    <row r="291" spans="1:9" x14ac:dyDescent="0.25">
      <c r="A291" s="265" t="s">
        <v>567</v>
      </c>
      <c r="B291" s="260" t="s">
        <v>568</v>
      </c>
      <c r="C291" s="266">
        <v>43434.01</v>
      </c>
      <c r="D291" s="266">
        <v>21929.759999999998</v>
      </c>
      <c r="E291" s="266">
        <v>0</v>
      </c>
      <c r="F291" s="266">
        <v>65363.77</v>
      </c>
      <c r="G291" s="266"/>
      <c r="H291" s="260"/>
      <c r="I291" s="260"/>
    </row>
    <row r="292" spans="1:9" x14ac:dyDescent="0.25">
      <c r="A292" s="265" t="s">
        <v>569</v>
      </c>
      <c r="B292" s="260" t="s">
        <v>570</v>
      </c>
      <c r="C292" s="266">
        <v>21126.94</v>
      </c>
      <c r="D292" s="266">
        <v>10563.47</v>
      </c>
      <c r="E292" s="266">
        <v>0</v>
      </c>
      <c r="F292" s="266">
        <v>31690.41</v>
      </c>
      <c r="G292" s="266"/>
      <c r="H292" s="260"/>
      <c r="I292" s="260"/>
    </row>
    <row r="293" spans="1:9" x14ac:dyDescent="0.25">
      <c r="A293" s="265" t="s">
        <v>571</v>
      </c>
      <c r="B293" s="260" t="s">
        <v>572</v>
      </c>
      <c r="C293" s="266">
        <v>14.28</v>
      </c>
      <c r="D293" s="266">
        <v>7.14</v>
      </c>
      <c r="E293" s="266">
        <v>0</v>
      </c>
      <c r="F293" s="266">
        <v>21.42</v>
      </c>
      <c r="G293" s="266"/>
      <c r="H293" s="260"/>
      <c r="I293" s="260"/>
    </row>
    <row r="294" spans="1:9" x14ac:dyDescent="0.25">
      <c r="A294" s="265" t="s">
        <v>573</v>
      </c>
      <c r="B294" s="260" t="s">
        <v>574</v>
      </c>
      <c r="C294" s="266">
        <v>16322.22</v>
      </c>
      <c r="D294" s="266">
        <v>8200.27</v>
      </c>
      <c r="E294" s="266">
        <v>0</v>
      </c>
      <c r="F294" s="266">
        <v>24522.49</v>
      </c>
      <c r="G294" s="266"/>
      <c r="H294" s="260"/>
      <c r="I294" s="260"/>
    </row>
    <row r="295" spans="1:9" x14ac:dyDescent="0.25">
      <c r="A295" s="265" t="s">
        <v>575</v>
      </c>
      <c r="B295" s="260" t="s">
        <v>576</v>
      </c>
      <c r="C295" s="266">
        <v>83524.72</v>
      </c>
      <c r="D295" s="266">
        <v>41762.36</v>
      </c>
      <c r="E295" s="266">
        <v>0</v>
      </c>
      <c r="F295" s="266">
        <v>125287.08</v>
      </c>
      <c r="G295" s="266"/>
      <c r="H295" s="260"/>
      <c r="I295" s="260"/>
    </row>
    <row r="296" spans="1:9" x14ac:dyDescent="0.25">
      <c r="A296" s="265" t="s">
        <v>577</v>
      </c>
      <c r="B296" s="260" t="s">
        <v>578</v>
      </c>
      <c r="C296" s="266">
        <v>127132.52</v>
      </c>
      <c r="D296" s="266">
        <v>63566.26</v>
      </c>
      <c r="E296" s="266">
        <v>0</v>
      </c>
      <c r="F296" s="266">
        <v>190698.78</v>
      </c>
      <c r="G296" s="266"/>
      <c r="H296" s="260"/>
      <c r="I296" s="260"/>
    </row>
    <row r="297" spans="1:9" x14ac:dyDescent="0.25">
      <c r="A297" s="265" t="s">
        <v>579</v>
      </c>
      <c r="B297" s="260" t="s">
        <v>580</v>
      </c>
      <c r="C297" s="266">
        <v>156685.06</v>
      </c>
      <c r="D297" s="266">
        <v>78342.53</v>
      </c>
      <c r="E297" s="266">
        <v>0</v>
      </c>
      <c r="F297" s="266">
        <v>235027.59</v>
      </c>
      <c r="G297" s="266"/>
      <c r="H297" s="260"/>
      <c r="I297" s="260"/>
    </row>
    <row r="298" spans="1:9" x14ac:dyDescent="0.25">
      <c r="A298" s="265" t="s">
        <v>581</v>
      </c>
      <c r="B298" s="260" t="s">
        <v>582</v>
      </c>
      <c r="C298" s="266">
        <v>258886.96</v>
      </c>
      <c r="D298" s="266">
        <v>129443.48</v>
      </c>
      <c r="E298" s="266">
        <v>0</v>
      </c>
      <c r="F298" s="266">
        <v>388330.44</v>
      </c>
      <c r="G298" s="266"/>
      <c r="H298" s="260"/>
      <c r="I298" s="260"/>
    </row>
    <row r="299" spans="1:9" x14ac:dyDescent="0.25">
      <c r="A299" s="262" t="s">
        <v>583</v>
      </c>
      <c r="B299" s="263" t="s">
        <v>584</v>
      </c>
      <c r="C299" s="264">
        <v>9486.9699999999993</v>
      </c>
      <c r="D299" s="264">
        <v>4797.4399999999996</v>
      </c>
      <c r="E299" s="264">
        <v>0</v>
      </c>
      <c r="F299" s="264">
        <v>14284.41</v>
      </c>
      <c r="G299" s="264"/>
      <c r="H299" s="263"/>
      <c r="I299" s="263"/>
    </row>
    <row r="300" spans="1:9" x14ac:dyDescent="0.25">
      <c r="A300" s="265" t="s">
        <v>585</v>
      </c>
      <c r="B300" s="260" t="s">
        <v>586</v>
      </c>
      <c r="C300" s="266">
        <v>9486.9699999999993</v>
      </c>
      <c r="D300" s="266">
        <v>4797.4399999999996</v>
      </c>
      <c r="E300" s="266">
        <v>0</v>
      </c>
      <c r="F300" s="266">
        <v>14284.41</v>
      </c>
      <c r="G300" s="266"/>
      <c r="H300" s="260"/>
      <c r="I300" s="260"/>
    </row>
    <row r="301" spans="1:9" x14ac:dyDescent="0.25">
      <c r="A301" s="262" t="s">
        <v>587</v>
      </c>
      <c r="B301" s="263" t="s">
        <v>588</v>
      </c>
      <c r="C301" s="264">
        <v>194046.07999999999</v>
      </c>
      <c r="D301" s="264">
        <v>96562.17</v>
      </c>
      <c r="E301" s="264">
        <v>0</v>
      </c>
      <c r="F301" s="264">
        <v>290608.25</v>
      </c>
      <c r="G301" s="264"/>
      <c r="H301" s="263"/>
      <c r="I301" s="263"/>
    </row>
    <row r="302" spans="1:9" x14ac:dyDescent="0.25">
      <c r="A302" s="265" t="s">
        <v>589</v>
      </c>
      <c r="B302" s="260" t="s">
        <v>184</v>
      </c>
      <c r="C302" s="266">
        <v>15626.59</v>
      </c>
      <c r="D302" s="266">
        <v>7630.88</v>
      </c>
      <c r="E302" s="266">
        <v>0</v>
      </c>
      <c r="F302" s="266">
        <v>23257.47</v>
      </c>
      <c r="G302" s="266"/>
      <c r="H302" s="260"/>
      <c r="I302" s="260"/>
    </row>
    <row r="303" spans="1:9" x14ac:dyDescent="0.25">
      <c r="A303" s="265" t="s">
        <v>590</v>
      </c>
      <c r="B303" s="260" t="s">
        <v>186</v>
      </c>
      <c r="C303" s="266">
        <v>3935.31</v>
      </c>
      <c r="D303" s="266">
        <v>1965.14</v>
      </c>
      <c r="E303" s="266">
        <v>0</v>
      </c>
      <c r="F303" s="266">
        <v>5900.45</v>
      </c>
      <c r="G303" s="266"/>
      <c r="H303" s="260"/>
      <c r="I303" s="260"/>
    </row>
    <row r="304" spans="1:9" x14ac:dyDescent="0.25">
      <c r="A304" s="265" t="s">
        <v>591</v>
      </c>
      <c r="B304" s="260" t="s">
        <v>188</v>
      </c>
      <c r="C304" s="266">
        <v>9948.69</v>
      </c>
      <c r="D304" s="266">
        <v>4762.6099999999997</v>
      </c>
      <c r="E304" s="266">
        <v>0</v>
      </c>
      <c r="F304" s="266">
        <v>14711.3</v>
      </c>
      <c r="G304" s="266"/>
      <c r="H304" s="260"/>
      <c r="I304" s="260"/>
    </row>
    <row r="305" spans="1:9" x14ac:dyDescent="0.25">
      <c r="A305" s="265" t="s">
        <v>592</v>
      </c>
      <c r="B305" s="260" t="s">
        <v>190</v>
      </c>
      <c r="C305" s="266">
        <v>732.98</v>
      </c>
      <c r="D305" s="266">
        <v>366.49</v>
      </c>
      <c r="E305" s="266">
        <v>0</v>
      </c>
      <c r="F305" s="266">
        <v>1099.47</v>
      </c>
      <c r="G305" s="266"/>
      <c r="H305" s="260"/>
      <c r="I305" s="260"/>
    </row>
    <row r="306" spans="1:9" x14ac:dyDescent="0.25">
      <c r="A306" s="265" t="s">
        <v>593</v>
      </c>
      <c r="B306" s="260" t="s">
        <v>192</v>
      </c>
      <c r="C306" s="266">
        <v>6515.24</v>
      </c>
      <c r="D306" s="266">
        <v>3231.6</v>
      </c>
      <c r="E306" s="266">
        <v>0</v>
      </c>
      <c r="F306" s="266">
        <v>9746.84</v>
      </c>
      <c r="G306" s="266"/>
      <c r="H306" s="260"/>
      <c r="I306" s="260"/>
    </row>
    <row r="307" spans="1:9" x14ac:dyDescent="0.25">
      <c r="A307" s="265" t="s">
        <v>594</v>
      </c>
      <c r="B307" s="260" t="s">
        <v>194</v>
      </c>
      <c r="C307" s="266">
        <v>62848.17</v>
      </c>
      <c r="D307" s="266">
        <v>31385.9</v>
      </c>
      <c r="E307" s="266">
        <v>0</v>
      </c>
      <c r="F307" s="266">
        <v>94234.07</v>
      </c>
      <c r="G307" s="266"/>
      <c r="H307" s="260"/>
      <c r="I307" s="260"/>
    </row>
    <row r="308" spans="1:9" x14ac:dyDescent="0.25">
      <c r="A308" s="265" t="s">
        <v>595</v>
      </c>
      <c r="B308" s="260" t="s">
        <v>196</v>
      </c>
      <c r="C308" s="266">
        <v>79.08</v>
      </c>
      <c r="D308" s="266">
        <v>39.54</v>
      </c>
      <c r="E308" s="266">
        <v>0</v>
      </c>
      <c r="F308" s="266">
        <v>118.62</v>
      </c>
      <c r="G308" s="266"/>
      <c r="H308" s="260"/>
      <c r="I308" s="260"/>
    </row>
    <row r="309" spans="1:9" x14ac:dyDescent="0.25">
      <c r="A309" s="265" t="s">
        <v>596</v>
      </c>
      <c r="B309" s="260" t="s">
        <v>198</v>
      </c>
      <c r="C309" s="266">
        <v>94360.02</v>
      </c>
      <c r="D309" s="266">
        <v>47180.01</v>
      </c>
      <c r="E309" s="266">
        <v>0</v>
      </c>
      <c r="F309" s="266">
        <v>141540.03</v>
      </c>
      <c r="G309" s="266"/>
      <c r="H309" s="260"/>
      <c r="I309" s="260"/>
    </row>
    <row r="310" spans="1:9" x14ac:dyDescent="0.25">
      <c r="A310" s="262" t="s">
        <v>597</v>
      </c>
      <c r="B310" s="263" t="s">
        <v>598</v>
      </c>
      <c r="C310" s="264">
        <v>11625.14</v>
      </c>
      <c r="D310" s="264">
        <v>5812.57</v>
      </c>
      <c r="E310" s="264">
        <v>0</v>
      </c>
      <c r="F310" s="264">
        <v>17437.71</v>
      </c>
      <c r="G310" s="264"/>
      <c r="H310" s="263"/>
      <c r="I310" s="263"/>
    </row>
    <row r="311" spans="1:9" x14ac:dyDescent="0.25">
      <c r="A311" s="265" t="s">
        <v>599</v>
      </c>
      <c r="B311" s="260" t="s">
        <v>234</v>
      </c>
      <c r="C311" s="266">
        <v>11625.14</v>
      </c>
      <c r="D311" s="266">
        <v>5812.57</v>
      </c>
      <c r="E311" s="266">
        <v>0</v>
      </c>
      <c r="F311" s="266">
        <v>17437.71</v>
      </c>
      <c r="G311" s="266"/>
      <c r="H311" s="260"/>
      <c r="I311" s="260"/>
    </row>
    <row r="312" spans="1:9" x14ac:dyDescent="0.25">
      <c r="A312" s="262" t="s">
        <v>600</v>
      </c>
      <c r="B312" s="263" t="s">
        <v>601</v>
      </c>
      <c r="C312" s="264">
        <v>-454083.54</v>
      </c>
      <c r="D312" s="264">
        <v>10386.82</v>
      </c>
      <c r="E312" s="264">
        <v>194808.47</v>
      </c>
      <c r="F312" s="264">
        <v>-638505.18999999994</v>
      </c>
      <c r="G312" s="264"/>
      <c r="H312" s="263"/>
      <c r="I312" s="263"/>
    </row>
    <row r="313" spans="1:9" x14ac:dyDescent="0.25">
      <c r="A313" s="262" t="s">
        <v>602</v>
      </c>
      <c r="B313" s="263" t="s">
        <v>601</v>
      </c>
      <c r="C313" s="264">
        <v>-454083.54</v>
      </c>
      <c r="D313" s="264">
        <v>10386.82</v>
      </c>
      <c r="E313" s="264">
        <v>194808.47</v>
      </c>
      <c r="F313" s="264">
        <v>-638505.18999999994</v>
      </c>
      <c r="G313" s="264"/>
      <c r="H313" s="263"/>
      <c r="I313" s="263"/>
    </row>
    <row r="314" spans="1:9" x14ac:dyDescent="0.25">
      <c r="A314" s="262" t="s">
        <v>603</v>
      </c>
      <c r="B314" s="263" t="s">
        <v>604</v>
      </c>
      <c r="C314" s="264">
        <v>-454083.54</v>
      </c>
      <c r="D314" s="264">
        <v>10386.82</v>
      </c>
      <c r="E314" s="264">
        <v>194808.47</v>
      </c>
      <c r="F314" s="264">
        <v>-638505.18999999994</v>
      </c>
      <c r="G314" s="264"/>
      <c r="H314" s="263"/>
      <c r="I314" s="263"/>
    </row>
    <row r="315" spans="1:9" x14ac:dyDescent="0.25">
      <c r="A315" s="262" t="s">
        <v>605</v>
      </c>
      <c r="B315" s="263" t="s">
        <v>606</v>
      </c>
      <c r="C315" s="264">
        <v>25452.52</v>
      </c>
      <c r="D315" s="264">
        <v>10386.82</v>
      </c>
      <c r="E315" s="264">
        <v>0</v>
      </c>
      <c r="F315" s="264">
        <v>35839.339999999997</v>
      </c>
      <c r="G315" s="264"/>
      <c r="H315" s="263"/>
      <c r="I315" s="263"/>
    </row>
    <row r="316" spans="1:9" x14ac:dyDescent="0.25">
      <c r="A316" s="265" t="s">
        <v>607</v>
      </c>
      <c r="B316" s="260" t="s">
        <v>608</v>
      </c>
      <c r="C316" s="266">
        <v>11075.9</v>
      </c>
      <c r="D316" s="266">
        <v>4543.3100000000004</v>
      </c>
      <c r="E316" s="266">
        <v>0</v>
      </c>
      <c r="F316" s="266">
        <v>15619.21</v>
      </c>
      <c r="G316" s="266"/>
      <c r="H316" s="260"/>
      <c r="I316" s="260"/>
    </row>
    <row r="317" spans="1:9" x14ac:dyDescent="0.25">
      <c r="A317" s="265" t="s">
        <v>609</v>
      </c>
      <c r="B317" s="260" t="s">
        <v>610</v>
      </c>
      <c r="C317" s="266">
        <v>0</v>
      </c>
      <c r="D317" s="266">
        <v>0.01</v>
      </c>
      <c r="E317" s="266">
        <v>0</v>
      </c>
      <c r="F317" s="266">
        <v>0.01</v>
      </c>
      <c r="G317" s="266"/>
      <c r="H317" s="260"/>
      <c r="I317" s="260"/>
    </row>
    <row r="318" spans="1:9" x14ac:dyDescent="0.25">
      <c r="A318" s="265" t="s">
        <v>611</v>
      </c>
      <c r="B318" s="260" t="s">
        <v>612</v>
      </c>
      <c r="C318" s="266">
        <v>14376.62</v>
      </c>
      <c r="D318" s="266">
        <v>5843.5</v>
      </c>
      <c r="E318" s="266">
        <v>0</v>
      </c>
      <c r="F318" s="266">
        <v>20220.12</v>
      </c>
      <c r="G318" s="266"/>
      <c r="H318" s="260"/>
      <c r="I318" s="260"/>
    </row>
    <row r="319" spans="1:9" x14ac:dyDescent="0.25">
      <c r="A319" s="262" t="s">
        <v>613</v>
      </c>
      <c r="B319" s="263" t="s">
        <v>614</v>
      </c>
      <c r="C319" s="264">
        <v>-479536.06</v>
      </c>
      <c r="D319" s="264">
        <v>0</v>
      </c>
      <c r="E319" s="264">
        <v>194808.47</v>
      </c>
      <c r="F319" s="264">
        <v>-674344.53</v>
      </c>
      <c r="G319" s="264"/>
      <c r="H319" s="263"/>
      <c r="I319" s="263"/>
    </row>
    <row r="320" spans="1:9" x14ac:dyDescent="0.25">
      <c r="A320" s="265" t="s">
        <v>615</v>
      </c>
      <c r="B320" s="260" t="s">
        <v>616</v>
      </c>
      <c r="C320" s="266">
        <v>-315.32</v>
      </c>
      <c r="D320" s="266">
        <v>0</v>
      </c>
      <c r="E320" s="266">
        <v>24.99</v>
      </c>
      <c r="F320" s="266">
        <v>-340.31</v>
      </c>
      <c r="G320" s="266"/>
      <c r="H320" s="260"/>
      <c r="I320" s="260"/>
    </row>
    <row r="321" spans="1:9" x14ac:dyDescent="0.25">
      <c r="A321" s="265" t="s">
        <v>617</v>
      </c>
      <c r="B321" s="260" t="s">
        <v>618</v>
      </c>
      <c r="C321" s="266">
        <v>-479220.74</v>
      </c>
      <c r="D321" s="266">
        <v>0</v>
      </c>
      <c r="E321" s="266">
        <v>194783.48</v>
      </c>
      <c r="F321" s="266">
        <v>-674004.22</v>
      </c>
      <c r="G321" s="266"/>
      <c r="H321" s="260"/>
      <c r="I321" s="260"/>
    </row>
    <row r="322" spans="1:9" x14ac:dyDescent="0.25">
      <c r="A322" s="262" t="s">
        <v>619</v>
      </c>
      <c r="B322" s="263" t="s">
        <v>620</v>
      </c>
      <c r="C322" s="264">
        <v>480.01</v>
      </c>
      <c r="D322" s="264">
        <v>54</v>
      </c>
      <c r="E322" s="264">
        <v>0</v>
      </c>
      <c r="F322" s="264">
        <v>534.01</v>
      </c>
      <c r="G322" s="264"/>
      <c r="H322" s="263"/>
      <c r="I322" s="263"/>
    </row>
    <row r="323" spans="1:9" x14ac:dyDescent="0.25">
      <c r="A323" s="262" t="s">
        <v>621</v>
      </c>
      <c r="B323" s="263" t="s">
        <v>620</v>
      </c>
      <c r="C323" s="264">
        <v>480.01</v>
      </c>
      <c r="D323" s="264">
        <v>54</v>
      </c>
      <c r="E323" s="264">
        <v>0</v>
      </c>
      <c r="F323" s="264">
        <v>534.01</v>
      </c>
      <c r="G323" s="264"/>
      <c r="H323" s="263"/>
      <c r="I323" s="263"/>
    </row>
    <row r="324" spans="1:9" x14ac:dyDescent="0.25">
      <c r="A324" s="262" t="s">
        <v>622</v>
      </c>
      <c r="B324" s="263" t="s">
        <v>623</v>
      </c>
      <c r="C324" s="264">
        <v>480.01</v>
      </c>
      <c r="D324" s="264">
        <v>54</v>
      </c>
      <c r="E324" s="264">
        <v>0</v>
      </c>
      <c r="F324" s="264">
        <v>534.01</v>
      </c>
      <c r="G324" s="264"/>
      <c r="H324" s="263"/>
      <c r="I324" s="263"/>
    </row>
    <row r="325" spans="1:9" x14ac:dyDescent="0.25">
      <c r="A325" s="262" t="s">
        <v>624</v>
      </c>
      <c r="B325" s="263" t="s">
        <v>625</v>
      </c>
      <c r="C325" s="264">
        <v>480.01</v>
      </c>
      <c r="D325" s="264">
        <v>54</v>
      </c>
      <c r="E325" s="264">
        <v>0</v>
      </c>
      <c r="F325" s="264">
        <v>534.01</v>
      </c>
      <c r="G325" s="264"/>
      <c r="H325" s="263"/>
      <c r="I325" s="263"/>
    </row>
    <row r="326" spans="1:9" x14ac:dyDescent="0.25">
      <c r="A326" s="265" t="s">
        <v>626</v>
      </c>
      <c r="B326" s="260" t="s">
        <v>625</v>
      </c>
      <c r="C326" s="266">
        <v>480.01</v>
      </c>
      <c r="D326" s="266">
        <v>54</v>
      </c>
      <c r="E326" s="266">
        <v>0</v>
      </c>
      <c r="F326" s="266">
        <v>534.01</v>
      </c>
      <c r="G326" s="266"/>
      <c r="H326" s="260"/>
      <c r="I326" s="260"/>
    </row>
    <row r="327" spans="1:9" x14ac:dyDescent="0.25">
      <c r="A327" s="260"/>
      <c r="B327" s="260"/>
      <c r="C327" s="266"/>
      <c r="D327" s="266"/>
      <c r="E327" s="266"/>
      <c r="F327" s="266"/>
      <c r="G327" s="266"/>
      <c r="H327" s="260"/>
      <c r="I327" s="260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2</vt:i4>
      </vt:variant>
    </vt:vector>
  </HeadingPairs>
  <TitlesOfParts>
    <vt:vector size="12" baseType="lpstr">
      <vt:lpstr>QUADRIMESTRAL</vt:lpstr>
      <vt:lpstr>TOTAL FÁBRICAS</vt:lpstr>
      <vt:lpstr>BAL_MAI</vt:lpstr>
      <vt:lpstr>BAL_JUN</vt:lpstr>
      <vt:lpstr>BAL_JUL</vt:lpstr>
      <vt:lpstr>BAL_AGO</vt:lpstr>
      <vt:lpstr>BAL_JAN</vt:lpstr>
      <vt:lpstr>BAL_FEV</vt:lpstr>
      <vt:lpstr>BAL_MAR</vt:lpstr>
      <vt:lpstr>BAL_ABR</vt:lpstr>
      <vt:lpstr>QUADRIMESTRAL!Area_de_impressao</vt:lpstr>
      <vt:lpstr>'TOTAL FÁBRICAS'!Area_de_impressao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Poiesis</dc:creator>
  <cp:lastModifiedBy>Gustavo Barros | Instituto Poiesis</cp:lastModifiedBy>
  <cp:lastPrinted>2025-05-14T14:11:21Z</cp:lastPrinted>
  <dcterms:created xsi:type="dcterms:W3CDTF">2024-05-21T01:10:42Z</dcterms:created>
  <dcterms:modified xsi:type="dcterms:W3CDTF">2025-09-18T19:56:22Z</dcterms:modified>
</cp:coreProperties>
</file>