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s compartilhados\POIESIS-PRESTACAO DE CONTAS\FINANCEIRO\QUADRIMESTRAL\2026\2º Quadrimestre 2026\"/>
    </mc:Choice>
  </mc:AlternateContent>
  <bookViews>
    <workbookView xWindow="0" yWindow="0" windowWidth="23040" windowHeight="9075" tabRatio="698"/>
  </bookViews>
  <sheets>
    <sheet name="QUADRIMESTRAL" sheetId="1" r:id="rId1"/>
    <sheet name="SMAC SCEIC 2º QUAD." sheetId="35" r:id="rId2"/>
    <sheet name="bal maio 2026" sheetId="36" r:id="rId3"/>
    <sheet name="bal junho 2026" sheetId="37" r:id="rId4"/>
    <sheet name="bal julho 2026" sheetId="38" r:id="rId5"/>
    <sheet name="bal agosto 2026" sheetId="39" r:id="rId6"/>
  </sheets>
  <externalReferences>
    <externalReference r:id="rId7"/>
    <externalReference r:id="rId8"/>
  </externalReferences>
  <definedNames>
    <definedName name="_xlnm._FilterDatabase" localSheetId="0" hidden="1">QUADRIMESTRAL!$A$7:$K$89</definedName>
    <definedName name="_xlnm._FilterDatabase" hidden="1">#REF!</definedName>
    <definedName name="AccessDatabase" hidden="1">"C:\Meus documentos\2000 Pgtos.mdb"</definedName>
    <definedName name="_xlnm.Print_Area" localSheetId="0">QUADRIMESTRAL!$B$1:$J$68</definedName>
    <definedName name="CDC_EQUIP" localSheetId="0">#REF!</definedName>
    <definedName name="CDC_EQUIP">#REF!</definedName>
    <definedName name="DSDS" localSheetId="0" hidden="1">#REF!</definedName>
    <definedName name="DSDS" hidden="1">#REF!</definedName>
    <definedName name="dsdsds" localSheetId="0">#REF!</definedName>
    <definedName name="dsdsds">#REF!</definedName>
    <definedName name="dsdssds" localSheetId="0" hidden="1">#REF!</definedName>
    <definedName name="dsdssds" hidden="1">#REF!</definedName>
    <definedName name="FSDFSDFD" localSheetId="0" hidden="1">#REF!</definedName>
    <definedName name="FSDFSDFD" hidden="1">#REF!</definedName>
    <definedName name="gu">'[1]PC - CTB X GER - PESSOAL'!$A$1:$G$2171</definedName>
    <definedName name="gustavo" localSheetId="0" hidden="1">#REF!</definedName>
    <definedName name="gustavo" hidden="1">#REF!</definedName>
    <definedName name="PC_CTBXGER" localSheetId="0">#REF!</definedName>
    <definedName name="PC_CTBXGER">#REF!</definedName>
    <definedName name="PC_PESS" localSheetId="0">#REF!</definedName>
    <definedName name="PC_PESS">#REF!</definedName>
    <definedName name="SDADADA" localSheetId="0" hidden="1">#REF!</definedName>
    <definedName name="SDADADA" hidden="1">#REF!</definedName>
    <definedName name="Z" localSheetId="0" hidden="1">#REF!</definedName>
    <definedName name="Z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" i="38" l="1"/>
  <c r="H49" i="1"/>
  <c r="H121" i="37"/>
  <c r="G49" i="1"/>
  <c r="F50" i="1"/>
  <c r="F49" i="1"/>
  <c r="I55" i="1"/>
  <c r="H55" i="1"/>
  <c r="G55" i="1"/>
  <c r="F55" i="1"/>
  <c r="F7" i="37"/>
  <c r="F8" i="37"/>
  <c r="G8" i="1"/>
  <c r="H121" i="36"/>
  <c r="I48" i="1" l="1"/>
  <c r="I38" i="1"/>
  <c r="I39" i="1"/>
  <c r="I40" i="1"/>
  <c r="G40" i="1"/>
  <c r="G39" i="1"/>
  <c r="G38" i="1"/>
  <c r="H40" i="1"/>
  <c r="H39" i="1"/>
  <c r="H38" i="1"/>
  <c r="F40" i="1"/>
  <c r="F39" i="1"/>
  <c r="F38" i="1"/>
  <c r="I37" i="1" l="1"/>
  <c r="H121" i="39"/>
  <c r="I58" i="1"/>
  <c r="I57" i="1"/>
  <c r="I56" i="1"/>
  <c r="H58" i="1" l="1"/>
  <c r="H57" i="1"/>
  <c r="H56" i="1"/>
  <c r="G58" i="1"/>
  <c r="G57" i="1"/>
  <c r="G56" i="1"/>
  <c r="F58" i="1"/>
  <c r="F57" i="1"/>
  <c r="F56" i="1"/>
  <c r="I121" i="39" l="1"/>
  <c r="H120" i="39"/>
  <c r="I120" i="39" s="1"/>
  <c r="H8" i="39"/>
  <c r="H7" i="39"/>
  <c r="I7" i="39" s="1"/>
  <c r="F21" i="1" l="1"/>
  <c r="H21" i="1" l="1"/>
  <c r="G21" i="1"/>
  <c r="I121" i="37"/>
  <c r="H120" i="37"/>
  <c r="I120" i="37" s="1"/>
  <c r="G50" i="1" s="1"/>
  <c r="H8" i="37"/>
  <c r="H7" i="37"/>
  <c r="I7" i="37" s="1"/>
  <c r="I121" i="38" l="1"/>
  <c r="H120" i="38"/>
  <c r="I120" i="38" s="1"/>
  <c r="H50" i="1" s="1"/>
  <c r="H8" i="38"/>
  <c r="H7" i="38"/>
  <c r="I7" i="38" s="1"/>
  <c r="H8" i="36" l="1"/>
  <c r="H7" i="36"/>
  <c r="I7" i="36" s="1"/>
  <c r="H205" i="36" l="1"/>
  <c r="I120" i="36"/>
  <c r="I121" i="36"/>
  <c r="H120" i="36"/>
  <c r="H10" i="36"/>
  <c r="I27" i="1" l="1"/>
  <c r="H27" i="1"/>
  <c r="G27" i="1"/>
  <c r="F27" i="1"/>
  <c r="I31" i="1"/>
  <c r="H31" i="1"/>
  <c r="G31" i="1"/>
  <c r="I29" i="1"/>
  <c r="I23" i="1" s="1"/>
  <c r="H29" i="1"/>
  <c r="H23" i="1" s="1"/>
  <c r="G29" i="1"/>
  <c r="G23" i="1" s="1"/>
  <c r="I25" i="1"/>
  <c r="H25" i="1"/>
  <c r="G25" i="1"/>
  <c r="I21" i="1"/>
  <c r="F31" i="1"/>
  <c r="F29" i="1"/>
  <c r="F23" i="1" s="1"/>
  <c r="F25" i="1"/>
  <c r="I20" i="1"/>
  <c r="H20" i="1"/>
  <c r="G20" i="1"/>
  <c r="I14" i="1"/>
  <c r="H14" i="1"/>
  <c r="G14" i="1"/>
  <c r="F14" i="1"/>
  <c r="F20" i="1"/>
  <c r="I11" i="1"/>
  <c r="H11" i="1"/>
  <c r="G11" i="1"/>
  <c r="I9" i="1"/>
  <c r="H9" i="1"/>
  <c r="G9" i="1"/>
  <c r="I8" i="1"/>
  <c r="H8" i="1"/>
  <c r="F11" i="1"/>
  <c r="F9" i="1"/>
  <c r="F8" i="1"/>
  <c r="J40" i="1" l="1"/>
  <c r="J20" i="1" l="1"/>
  <c r="G13" i="1" l="1"/>
  <c r="J55" i="1"/>
  <c r="I13" i="1"/>
  <c r="H13" i="1"/>
  <c r="F13" i="1" l="1"/>
  <c r="J58" i="1"/>
  <c r="I54" i="1" l="1"/>
  <c r="H54" i="1"/>
  <c r="G54" i="1"/>
  <c r="F54" i="1"/>
  <c r="J27" i="1" l="1"/>
  <c r="J56" i="1" l="1"/>
  <c r="J57" i="1"/>
  <c r="J54" i="1" l="1"/>
  <c r="G37" i="1"/>
  <c r="J38" i="1"/>
  <c r="J24" i="1"/>
  <c r="H48" i="1"/>
  <c r="G48" i="1"/>
  <c r="J39" i="1"/>
  <c r="J33" i="1"/>
  <c r="J32" i="1"/>
  <c r="J30" i="1"/>
  <c r="J26" i="1"/>
  <c r="J22" i="1"/>
  <c r="J19" i="1"/>
  <c r="J18" i="1"/>
  <c r="J17" i="1"/>
  <c r="J16" i="1"/>
  <c r="J15" i="1"/>
  <c r="J37" i="1" l="1"/>
  <c r="F37" i="1"/>
  <c r="J11" i="1"/>
  <c r="H37" i="1"/>
  <c r="J50" i="1"/>
  <c r="J49" i="1"/>
  <c r="F48" i="1"/>
  <c r="I7" i="1"/>
  <c r="J31" i="1"/>
  <c r="H7" i="1"/>
  <c r="J25" i="1"/>
  <c r="F12" i="1"/>
  <c r="H206" i="36" s="1"/>
  <c r="J14" i="1"/>
  <c r="J13" i="1" s="1"/>
  <c r="I12" i="1"/>
  <c r="J23" i="1"/>
  <c r="J29" i="1"/>
  <c r="J8" i="1"/>
  <c r="J9" i="1"/>
  <c r="F7" i="1"/>
  <c r="J48" i="1" l="1"/>
  <c r="F35" i="1"/>
  <c r="G12" i="1"/>
  <c r="I35" i="1"/>
  <c r="I52" i="1" s="1"/>
  <c r="I42" i="1" l="1"/>
  <c r="F42" i="1"/>
  <c r="F52" i="1"/>
  <c r="F60" i="1" s="1"/>
  <c r="G7" i="1" l="1"/>
  <c r="G35" i="1" s="1"/>
  <c r="J10" i="1"/>
  <c r="J7" i="1" s="1"/>
  <c r="I60" i="1"/>
  <c r="H12" i="1"/>
  <c r="J21" i="1"/>
  <c r="J12" i="1" s="1"/>
  <c r="M51" i="35" s="1"/>
  <c r="J35" i="1" l="1"/>
  <c r="J52" i="1" s="1"/>
  <c r="J42" i="1"/>
  <c r="G42" i="1"/>
  <c r="G52" i="1"/>
  <c r="G60" i="1" s="1"/>
  <c r="H35" i="1"/>
  <c r="J60" i="1" l="1"/>
  <c r="H42" i="1"/>
  <c r="H52" i="1"/>
  <c r="H60" i="1" s="1"/>
</calcChain>
</file>

<file path=xl/sharedStrings.xml><?xml version="1.0" encoding="utf-8"?>
<sst xmlns="http://schemas.openxmlformats.org/spreadsheetml/2006/main" count="5032" uniqueCount="1228">
  <si>
    <t>Contador</t>
  </si>
  <si>
    <t>SALDO DISPONÍVEL ( G+H)</t>
  </si>
  <si>
    <t>(=)</t>
  </si>
  <si>
    <t>Saldo do Exercício - Contrato de Gestão Captações</t>
  </si>
  <si>
    <t>Saldo do Exercício - Contrato de Gestão Contingência</t>
  </si>
  <si>
    <t>Saldo do Exercício - Contrato de Gestão Reservas</t>
  </si>
  <si>
    <t>Saldo do Exercício - Contrato de Gestão Repasses</t>
  </si>
  <si>
    <t>H- SALDO INICIO PERÍODO - CAIXA</t>
  </si>
  <si>
    <t>VARIAÇÃO CAIXA ( C+F)</t>
  </si>
  <si>
    <t>G-</t>
  </si>
  <si>
    <t>Adições/(Reduções) - Passivos</t>
  </si>
  <si>
    <t>(Adições)/Reduções - Ativos</t>
  </si>
  <si>
    <t>DEMONSTRATIVO FLUXO DE CAIXA</t>
  </si>
  <si>
    <t xml:space="preserve">F- </t>
  </si>
  <si>
    <t>APURAÇÃO MENSAL (C-D)</t>
  </si>
  <si>
    <t>Saldo Ínicio do Exercício - Contrato de Gestão Contingência</t>
  </si>
  <si>
    <t>Saldo Ínicio do Exercício - Contrato de Gestão Reservas</t>
  </si>
  <si>
    <t>Saldo Ínicio do Exercício - Contrato de Gestão Repasses</t>
  </si>
  <si>
    <t>E- SALDO FINAL - RECURSOS CONTRATO DE GESTÃO (C+D)</t>
  </si>
  <si>
    <t>Ocultar</t>
  </si>
  <si>
    <t>D- SALDO INICIO PERÍODO - RECURSOS CONTRATO DE GESTÃO</t>
  </si>
  <si>
    <t>TOTAL DEMONSTRATIVO RECEITAS - DESPESAS (A-B)</t>
  </si>
  <si>
    <t>C-</t>
  </si>
  <si>
    <t>Reversões/Transferências Vinculados ao(s) Contratos de Gestão.</t>
  </si>
  <si>
    <t>8.</t>
  </si>
  <si>
    <t>Investimentos com Recursos Vinculados ao Contrato de Gestão.</t>
  </si>
  <si>
    <t>7.</t>
  </si>
  <si>
    <r>
      <t xml:space="preserve">Despesas Financeiras </t>
    </r>
    <r>
      <rPr>
        <sz val="9"/>
        <color theme="1"/>
        <rFont val="Tahoma"/>
        <family val="2"/>
      </rPr>
      <t>( Despesas bancárias, impostos)</t>
    </r>
  </si>
  <si>
    <t>6.</t>
  </si>
  <si>
    <t>5.1</t>
  </si>
  <si>
    <t>Programa de Trabalho Área Fim</t>
  </si>
  <si>
    <t>5.</t>
  </si>
  <si>
    <r>
      <t xml:space="preserve">Programa de Edificações </t>
    </r>
    <r>
      <rPr>
        <sz val="9"/>
        <color theme="1"/>
        <rFont val="Tahoma"/>
        <family val="2"/>
      </rPr>
      <t>( Conservação, manutenção e segurança)</t>
    </r>
  </si>
  <si>
    <t>4.</t>
  </si>
  <si>
    <r>
      <t xml:space="preserve">Custos gerais administrativos e Institucionais </t>
    </r>
    <r>
      <rPr>
        <sz val="9"/>
        <color theme="1"/>
        <rFont val="Tahoma"/>
        <family val="2"/>
      </rPr>
      <t>( Locações de imóveis, Utilidades públicas, materiais de consumo, transportes, outras)</t>
    </r>
  </si>
  <si>
    <t>3.</t>
  </si>
  <si>
    <r>
      <rPr>
        <b/>
        <sz val="9"/>
        <color theme="1"/>
        <rFont val="Tahoma"/>
        <family val="2"/>
      </rPr>
      <t>Prestadores de serviços (Consultorias/Assessorias/Pessoas Jurídicas) - Área Meio</t>
    </r>
    <r>
      <rPr>
        <sz val="9"/>
        <color theme="1"/>
        <rFont val="Tahoma"/>
        <family val="2"/>
      </rPr>
      <t xml:space="preserve"> (Limpeza, vigilância, assessorias, informática, outros serviços prestados)</t>
    </r>
  </si>
  <si>
    <t>2.</t>
  </si>
  <si>
    <t>1.3</t>
  </si>
  <si>
    <t>Diretoria</t>
  </si>
  <si>
    <t>1.2</t>
  </si>
  <si>
    <t>CLT + Encargos</t>
  </si>
  <si>
    <t>1.1</t>
  </si>
  <si>
    <t>Recursos Humanos</t>
  </si>
  <si>
    <t>1.</t>
  </si>
  <si>
    <t>DEMONSTRATIVO DAS DESPESAS REALIZADAS</t>
  </si>
  <si>
    <t>B</t>
  </si>
  <si>
    <t>Receitas com Aplicações Financeiras</t>
  </si>
  <si>
    <t>Outras receitas</t>
  </si>
  <si>
    <t>Receitas Próprias</t>
  </si>
  <si>
    <t>Repasse Público Recebido</t>
  </si>
  <si>
    <t>DEMONSTRATIVO DAS RECEITAS REALIZADAS</t>
  </si>
  <si>
    <t xml:space="preserve">A- </t>
  </si>
  <si>
    <t>MÓVEIS E UTENSÍLIOS</t>
  </si>
  <si>
    <t>Descrição</t>
  </si>
  <si>
    <t>Repasse Contrato de Gestão</t>
  </si>
  <si>
    <t>Movimentação de Recursos Reservados</t>
  </si>
  <si>
    <t>1.2.1</t>
  </si>
  <si>
    <t>1.2.2</t>
  </si>
  <si>
    <t>1.2.3</t>
  </si>
  <si>
    <t>Constituição Recursos de Contingência</t>
  </si>
  <si>
    <t>1.2.4</t>
  </si>
  <si>
    <t>1.2.5</t>
  </si>
  <si>
    <t>1.2.6</t>
  </si>
  <si>
    <t>Outras Receitas</t>
  </si>
  <si>
    <t>1.3.1</t>
  </si>
  <si>
    <t>1.3.2</t>
  </si>
  <si>
    <t>2.1</t>
  </si>
  <si>
    <t>Recursos de Captação</t>
  </si>
  <si>
    <t>3.1</t>
  </si>
  <si>
    <t>3.1.1</t>
  </si>
  <si>
    <t>Captação de Recursos Operacionais (bilheteria, cessão onerosa de espaço, loja, café, doações, estacionamento, etc)</t>
  </si>
  <si>
    <t>3.1.2</t>
  </si>
  <si>
    <t>Captação de Recursos Incentivados</t>
  </si>
  <si>
    <t>3.1.3</t>
  </si>
  <si>
    <t>3.1.4</t>
  </si>
  <si>
    <t>Parcerias</t>
  </si>
  <si>
    <t>3.2</t>
  </si>
  <si>
    <t>4</t>
  </si>
  <si>
    <t>Total de Receitas vinculadas ao Plano de Trabalho</t>
  </si>
  <si>
    <t>4.1</t>
  </si>
  <si>
    <t>4.2</t>
  </si>
  <si>
    <t>Receita de Captação Apropriada</t>
  </si>
  <si>
    <t>4.2.1</t>
  </si>
  <si>
    <t>4.2.2</t>
  </si>
  <si>
    <t>4.2.3</t>
  </si>
  <si>
    <t>4.2.4</t>
  </si>
  <si>
    <t>4.3</t>
  </si>
  <si>
    <t>Total das Receitas Financeiras</t>
  </si>
  <si>
    <t>5</t>
  </si>
  <si>
    <t>Receitas para realização de metas condicionadas</t>
  </si>
  <si>
    <t>6.1</t>
  </si>
  <si>
    <t>6.1.1</t>
  </si>
  <si>
    <t>6.1.1.1</t>
  </si>
  <si>
    <t>6.1.1.1.1</t>
  </si>
  <si>
    <t>6.1.1.1.2</t>
  </si>
  <si>
    <t>6.1.1.2</t>
  </si>
  <si>
    <t>Demais Funcionários</t>
  </si>
  <si>
    <t>6.1.1.2.1</t>
  </si>
  <si>
    <t>6.1.1.2.2</t>
  </si>
  <si>
    <t>6.1.1.3</t>
  </si>
  <si>
    <t>Estagiários</t>
  </si>
  <si>
    <t>6.1.1.3.1</t>
  </si>
  <si>
    <t>6.1.1.3.2</t>
  </si>
  <si>
    <t>6.1.1.4</t>
  </si>
  <si>
    <t>Aprendizes</t>
  </si>
  <si>
    <t>6.1.1.4.1</t>
  </si>
  <si>
    <t>6.1.1.4.2</t>
  </si>
  <si>
    <t>6.1.2</t>
  </si>
  <si>
    <t>6.1.2.1</t>
  </si>
  <si>
    <t>Limpeza</t>
  </si>
  <si>
    <t>6.1.2.2</t>
  </si>
  <si>
    <t>Vigilância / portaria / segurança</t>
  </si>
  <si>
    <t>6.1.2.3</t>
  </si>
  <si>
    <t>Jurídica</t>
  </si>
  <si>
    <t>6.1.2.4</t>
  </si>
  <si>
    <t>Informática</t>
  </si>
  <si>
    <t>6.1.2.5</t>
  </si>
  <si>
    <t>6.1.2.6</t>
  </si>
  <si>
    <t>Contábil</t>
  </si>
  <si>
    <t>6.1.2.7</t>
  </si>
  <si>
    <t>Auditoria</t>
  </si>
  <si>
    <t>6.1.2.8</t>
  </si>
  <si>
    <t>6.1.3</t>
  </si>
  <si>
    <t>Custos Administrativos e Institucionais</t>
  </si>
  <si>
    <t>6.1.3.1</t>
  </si>
  <si>
    <t>6.1.3.2</t>
  </si>
  <si>
    <t>6.1.3.2.1</t>
  </si>
  <si>
    <t>6.1.3.2.2</t>
  </si>
  <si>
    <t>6.1.3.2.3</t>
  </si>
  <si>
    <t>6.1.3.2.4</t>
  </si>
  <si>
    <t>6.1.3.2.5</t>
  </si>
  <si>
    <t>6.1.3.3</t>
  </si>
  <si>
    <t>Uniformes e EPIs</t>
  </si>
  <si>
    <t>6.1.3.4</t>
  </si>
  <si>
    <t>Viagens e Estadias</t>
  </si>
  <si>
    <t>6.1.3.5</t>
  </si>
  <si>
    <t>Material de consumo, escritório e limpeza</t>
  </si>
  <si>
    <t>6.1.3.6</t>
  </si>
  <si>
    <t>Despesas tributárias e financeiras</t>
  </si>
  <si>
    <t>6.1.3.7</t>
  </si>
  <si>
    <t>6.1.3.8</t>
  </si>
  <si>
    <t>Treinamento de Funcionários</t>
  </si>
  <si>
    <t>6.1.3.9</t>
  </si>
  <si>
    <t>6.1.4</t>
  </si>
  <si>
    <t>Programa de Edificações: Conservação, Manutenção e Segurança</t>
  </si>
  <si>
    <t>6.1.4.1</t>
  </si>
  <si>
    <t>Conservação e manutenção de edificações (reparos, pinturas,  limpeza  de  caixa  de  água,  limpeza  de calhas, etc.)</t>
  </si>
  <si>
    <t>6.1.4.2</t>
  </si>
  <si>
    <t>6.1.4.3</t>
  </si>
  <si>
    <t>6.1.4.4</t>
  </si>
  <si>
    <t>Equipamentos / Implementos</t>
  </si>
  <si>
    <t>6.1.4.5</t>
  </si>
  <si>
    <t>Seguros (predial, incêndio, etc.)</t>
  </si>
  <si>
    <t>6.1.5</t>
  </si>
  <si>
    <t>Programas de Trabalho da Área Fim</t>
  </si>
  <si>
    <t>6.1.5.1</t>
  </si>
  <si>
    <t>6.1.5.1.1</t>
  </si>
  <si>
    <t>6.1.5.1.2</t>
  </si>
  <si>
    <t>6.1.5.1.3</t>
  </si>
  <si>
    <t>6.1.5.2</t>
  </si>
  <si>
    <t>6.1.5.2.1</t>
  </si>
  <si>
    <t>6.1.5.2.2</t>
  </si>
  <si>
    <t>6.1.5.2.3</t>
  </si>
  <si>
    <t>6.1.5.2.4</t>
  </si>
  <si>
    <t>6.1.5.3</t>
  </si>
  <si>
    <t>6.1.5.3.1</t>
  </si>
  <si>
    <t>6.1.5.3.2</t>
  </si>
  <si>
    <t>6.1.5.3.3</t>
  </si>
  <si>
    <t>6.1.6</t>
  </si>
  <si>
    <t>Comunicação e Imprensa</t>
  </si>
  <si>
    <t>6.1.6.1</t>
  </si>
  <si>
    <t>6.1.6.2</t>
  </si>
  <si>
    <t>Projetos gráficos e materiais de comunicação</t>
  </si>
  <si>
    <t>6.1.6.3</t>
  </si>
  <si>
    <t>Publicações</t>
  </si>
  <si>
    <t>6.1.6.4</t>
  </si>
  <si>
    <t>6.1.6.5</t>
  </si>
  <si>
    <t>Outros (especificar)</t>
  </si>
  <si>
    <t>6.2</t>
  </si>
  <si>
    <t>Depreciação/Amortização/Exaustão/Baixa de Imobilizado</t>
  </si>
  <si>
    <t>6.2.1</t>
  </si>
  <si>
    <t>Depreciação</t>
  </si>
  <si>
    <t>6.2.2</t>
  </si>
  <si>
    <t>Amortização</t>
  </si>
  <si>
    <t>6.2.3</t>
  </si>
  <si>
    <t>8.1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</si>
  <si>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</si>
  <si>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</si>
  <si>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</si>
  <si>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</si>
  <si>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</si>
  <si>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</si>
  <si>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</si>
  <si>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</si>
  <si>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</si>
  <si>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</si>
  <si>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9.6</t>
  </si>
  <si>
    <t>10.1</t>
  </si>
  <si>
    <t>10.2</t>
  </si>
  <si>
    <t>10.4</t>
  </si>
  <si>
    <t>10.5</t>
  </si>
  <si>
    <t>10.6</t>
  </si>
  <si>
    <t>11.2</t>
  </si>
  <si>
    <t>11.3</t>
  </si>
  <si>
    <t>11.4</t>
  </si>
  <si>
    <t>Constituição Recursos de Reserva</t>
  </si>
  <si>
    <t>Reversão de Recursos de Reservas</t>
  </si>
  <si>
    <t>Reversão de Recursos de Contingências</t>
  </si>
  <si>
    <t>Constituição Recursos Reserva - Outros (especificar)</t>
  </si>
  <si>
    <t>Reversão de Recursos Reservados (Outros)</t>
  </si>
  <si>
    <t>Receitas Financeiras</t>
  </si>
  <si>
    <t>Recursos de Captação voltados a Custeio</t>
  </si>
  <si>
    <t>Trabalho Voluntário</t>
  </si>
  <si>
    <t>4.3.1</t>
  </si>
  <si>
    <t>4.3.2</t>
  </si>
  <si>
    <t>Área Meio</t>
  </si>
  <si>
    <t>Área Fim</t>
  </si>
  <si>
    <t>Administrativa / RH</t>
  </si>
  <si>
    <t>Outras Despesas ( Consultorias Diversas)</t>
  </si>
  <si>
    <t>Gás</t>
  </si>
  <si>
    <t>Internet</t>
  </si>
  <si>
    <t>Telefonia</t>
  </si>
  <si>
    <t>6.1.3.10</t>
  </si>
  <si>
    <t>Outras Despesas (especificar)</t>
  </si>
  <si>
    <t>6.1.3.10.1</t>
  </si>
  <si>
    <t>Locação de Veiculos</t>
  </si>
  <si>
    <t>6.1.3.10.2</t>
  </si>
  <si>
    <t>Investimentos</t>
  </si>
  <si>
    <t>6.1.3.10.3</t>
  </si>
  <si>
    <t>Provisões Judiciais</t>
  </si>
  <si>
    <t>6.1.4.6</t>
  </si>
  <si>
    <t>Reserva técnica externa</t>
  </si>
  <si>
    <t>Transporte de Acervo</t>
  </si>
  <si>
    <t>6.1.5.1.4</t>
  </si>
  <si>
    <t>6.1.5.1.5</t>
  </si>
  <si>
    <t>Restauro</t>
  </si>
  <si>
    <t>6.1.5.1.6</t>
  </si>
  <si>
    <t>6.1.5.1.7</t>
  </si>
  <si>
    <t>6.1.5.1.8</t>
  </si>
  <si>
    <t>6.1.5.1.9</t>
  </si>
  <si>
    <t>6.1.5.1.10</t>
  </si>
  <si>
    <t>6.1.5.1.11</t>
  </si>
  <si>
    <t>6.1.5.1.12</t>
  </si>
  <si>
    <t>Atualização de Política de Acervo</t>
  </si>
  <si>
    <t>Política de Gestão de Direitos Autorais e Conexos</t>
  </si>
  <si>
    <t>Política de Infraestrutura e de Proteção de Dados</t>
  </si>
  <si>
    <t>Programa de Exposições e Programação Cultural</t>
  </si>
  <si>
    <t>6.1.5.2.5</t>
  </si>
  <si>
    <t>6.1.5.2.6</t>
  </si>
  <si>
    <t>Programa Educativo</t>
  </si>
  <si>
    <t>Materiais e recursos educativos</t>
  </si>
  <si>
    <t>6.1.5.4</t>
  </si>
  <si>
    <t>6.1.5.4.1</t>
  </si>
  <si>
    <t>6.1.5.4.2</t>
  </si>
  <si>
    <t>6.1.5.4.3</t>
  </si>
  <si>
    <t>6.1.5.5</t>
  </si>
  <si>
    <t>Programa de Gestão Museológica</t>
  </si>
  <si>
    <t>6.1.5.5.1</t>
  </si>
  <si>
    <t>Plano Museológico</t>
  </si>
  <si>
    <t>6.1.5.5.2</t>
  </si>
  <si>
    <t>Planejamento Estratégico</t>
  </si>
  <si>
    <t>6.1.5.5.3</t>
  </si>
  <si>
    <t>6.1.5.5.4</t>
  </si>
  <si>
    <t>Acessibilidade</t>
  </si>
  <si>
    <t>6.1.5.5.5</t>
  </si>
  <si>
    <t>Sustentabilidade</t>
  </si>
  <si>
    <t>6.1.5.5.6</t>
  </si>
  <si>
    <t>Gestão tecnológica</t>
  </si>
  <si>
    <t>6.1.5.5.7</t>
  </si>
  <si>
    <t>Compliance</t>
  </si>
  <si>
    <t>Publicidade (mídias externas)</t>
  </si>
  <si>
    <t>6.1.6.6</t>
  </si>
  <si>
    <t>6.2.4</t>
  </si>
  <si>
    <t>EQUIPAMENTOS DE INFORMÁTICA</t>
  </si>
  <si>
    <t>MÁQUINAS E EQUIPAMENTOS</t>
  </si>
  <si>
    <t>10.3</t>
  </si>
  <si>
    <t>12.1</t>
  </si>
  <si>
    <t>12.2</t>
  </si>
  <si>
    <t>12.3</t>
  </si>
  <si>
    <t>Outras Despesas (Sistemas de Gestão)</t>
  </si>
  <si>
    <t>Pesquisa</t>
  </si>
  <si>
    <t>Mobiliário e equipamentos para as áreas técnicas</t>
  </si>
  <si>
    <t>Banco de dados/Acervos nato-digitais</t>
  </si>
  <si>
    <t>Direitos autorais</t>
  </si>
  <si>
    <t>Exposição de longa duração</t>
  </si>
  <si>
    <t>Exposições Temporárias</t>
  </si>
  <si>
    <t>Exposições Itinerantes</t>
  </si>
  <si>
    <t>Exposições Virtuais</t>
  </si>
  <si>
    <t>Programação Cultural</t>
  </si>
  <si>
    <t>Investimento metas condicionadas - Parcerias</t>
  </si>
  <si>
    <t>Programa Conexões Museus SP</t>
  </si>
  <si>
    <t>Linha 1 - Curso/Estágio</t>
  </si>
  <si>
    <t>Linha 2 - Redes Temáticas</t>
  </si>
  <si>
    <t>Linha 3 - Museologia SP</t>
  </si>
  <si>
    <t>Licenças</t>
  </si>
  <si>
    <t>Canais (Manutenção Sites)</t>
  </si>
  <si>
    <t>Italo Borges De Souza</t>
  </si>
  <si>
    <t>CRC 1SP-302854/O-6</t>
  </si>
  <si>
    <t xml:space="preserve"> CPF: 229.770.258-20</t>
  </si>
  <si>
    <t>Saldo anterior para utilização no exercicío</t>
  </si>
  <si>
    <t>6.1.4.1.1</t>
  </si>
  <si>
    <t>Serviços das rotinas de manutenção predial</t>
  </si>
  <si>
    <t>6.1.4.1.2</t>
  </si>
  <si>
    <t>Serviços eventuais de manutenção predial</t>
  </si>
  <si>
    <t>Móveis e utensílios</t>
  </si>
  <si>
    <t>Instalações</t>
  </si>
  <si>
    <t>Equipamentos de informática</t>
  </si>
  <si>
    <t>Equipamentos de telecomunicações</t>
  </si>
  <si>
    <t>Equipamentos de som/luz</t>
  </si>
  <si>
    <t>Equipamentos de audio e video</t>
  </si>
  <si>
    <t>8.7</t>
  </si>
  <si>
    <t>Imobilizado e intangível a classificar</t>
  </si>
  <si>
    <t>8.8</t>
  </si>
  <si>
    <t>Maquinas e equipamentos</t>
  </si>
  <si>
    <t>8.9</t>
  </si>
  <si>
    <t>Benfeitorias em imoveis de terceiros</t>
  </si>
  <si>
    <t>Equipamentos eletrônico</t>
  </si>
  <si>
    <t>Mobiliário especial e equipamentos para Museus</t>
  </si>
  <si>
    <t>Projetos e serviços especializados de apoio (ampliação, restauro e  readequação de estruturas)</t>
  </si>
  <si>
    <t>Adequação, Equipamentos e Mobiliário Para Auditório</t>
  </si>
  <si>
    <t>Intervenções de Ampliação, Restauro e Readequação de Estruturas</t>
  </si>
  <si>
    <t>Aquisição de acervo</t>
  </si>
  <si>
    <t>CG 1 / 2023</t>
  </si>
  <si>
    <t>Consolidado</t>
  </si>
  <si>
    <t>Ano do Documento: 2026</t>
  </si>
  <si>
    <t>Prestação de Contas do Plano Orçamentário</t>
  </si>
  <si>
    <t/>
  </si>
  <si>
    <t>Repasses e Outros Recursos Vinculados ao Contrato de Gestão</t>
  </si>
  <si>
    <t>Nível</t>
  </si>
  <si>
    <t>Nome</t>
  </si>
  <si>
    <t>Orçamento Anual</t>
  </si>
  <si>
    <t>Janeiro</t>
  </si>
  <si>
    <t>Fevereiro</t>
  </si>
  <si>
    <t>Março</t>
  </si>
  <si>
    <t>Abril</t>
  </si>
  <si>
    <t>1º Quadrimestre</t>
  </si>
  <si>
    <t>Maio</t>
  </si>
  <si>
    <t>Junho</t>
  </si>
  <si>
    <t>Julho</t>
  </si>
  <si>
    <t>Agosto</t>
  </si>
  <si>
    <t>2º Quadrimestre</t>
  </si>
  <si>
    <t>Setembro</t>
  </si>
  <si>
    <t>Outubro</t>
  </si>
  <si>
    <t>Novembro</t>
  </si>
  <si>
    <t>Dezembro</t>
  </si>
  <si>
    <t>3º Quadrimestre</t>
  </si>
  <si>
    <t>Realizado Anual</t>
  </si>
  <si>
    <t>Realizado x Previsto</t>
  </si>
  <si>
    <t>Observações</t>
  </si>
  <si>
    <t>subGrupo: Repasses e Outros Recursos Vinculados ao Contrato de Gestão</t>
  </si>
  <si>
    <t>1</t>
  </si>
  <si>
    <t>Recursos Líquidos para o Contrato de Gestão</t>
  </si>
  <si>
    <t>-</t>
  </si>
  <si>
    <t>60,88%</t>
  </si>
  <si>
    <t>58,87%</t>
  </si>
  <si>
    <t>0%</t>
  </si>
  <si>
    <t>100%</t>
  </si>
  <si>
    <t>Saldos de Exercício Anterior</t>
  </si>
  <si>
    <t>1.3.1.2</t>
  </si>
  <si>
    <t>1.3.1.3</t>
  </si>
  <si>
    <t>1.3.1.4</t>
  </si>
  <si>
    <t>Outros saldos</t>
  </si>
  <si>
    <t>2</t>
  </si>
  <si>
    <t>Recursos de Investimento do Contrato de Gestão</t>
  </si>
  <si>
    <t>Investimento do CG</t>
  </si>
  <si>
    <t>3</t>
  </si>
  <si>
    <t>15,39%</t>
  </si>
  <si>
    <t>28,81%</t>
  </si>
  <si>
    <t>Recursos de Captação voltados a Investimentos</t>
  </si>
  <si>
    <t>Demonstração de Resultado</t>
  </si>
  <si>
    <t>subGrupo: Receitas Apropriadas Vinculadas ao Contrato de Gestão</t>
  </si>
  <si>
    <t>46,01%</t>
  </si>
  <si>
    <t>11,09%</t>
  </si>
  <si>
    <t>21,9%</t>
  </si>
  <si>
    <t>331,88%</t>
  </si>
  <si>
    <t>Total de Receitas para a realização de metas condicionadas</t>
  </si>
  <si>
    <t>subGrupo: Despesas do Contrato De Gestão</t>
  </si>
  <si>
    <t>6</t>
  </si>
  <si>
    <t>Total de Despesas</t>
  </si>
  <si>
    <t>58,02%</t>
  </si>
  <si>
    <t>Subtotal de Despesas</t>
  </si>
  <si>
    <t>52,14%</t>
  </si>
  <si>
    <t>Recursos Humanos - Salários, encargos e benefícios</t>
  </si>
  <si>
    <t>54,35%</t>
  </si>
  <si>
    <t>60,85%</t>
  </si>
  <si>
    <t>54,21%</t>
  </si>
  <si>
    <t>67,36%</t>
  </si>
  <si>
    <t>53,74%</t>
  </si>
  <si>
    <t>Prestadores de serviços (Consultorias/Assessorias/Pessoas Jurídicas)</t>
  </si>
  <si>
    <t>64,24%</t>
  </si>
  <si>
    <t>66,82%</t>
  </si>
  <si>
    <t>63,96%</t>
  </si>
  <si>
    <t>74,85%</t>
  </si>
  <si>
    <t>45,64%</t>
  </si>
  <si>
    <t>32,51%</t>
  </si>
  <si>
    <t>72,94%</t>
  </si>
  <si>
    <t>9,52%</t>
  </si>
  <si>
    <t>54,1%</t>
  </si>
  <si>
    <t>55,56%</t>
  </si>
  <si>
    <t>Locação de imóveis</t>
  </si>
  <si>
    <t>Utilidades públicas</t>
  </si>
  <si>
    <t>53,75%</t>
  </si>
  <si>
    <t>Água</t>
  </si>
  <si>
    <t>53,2%</t>
  </si>
  <si>
    <t>Energia elétrica</t>
  </si>
  <si>
    <t>49,2%</t>
  </si>
  <si>
    <t>77,74%</t>
  </si>
  <si>
    <t>31,67%</t>
  </si>
  <si>
    <t>66,45%</t>
  </si>
  <si>
    <t>41,7%</t>
  </si>
  <si>
    <t>Despesas Diversas (correio, xerox, motoboy, etc)</t>
  </si>
  <si>
    <t>68,69%</t>
  </si>
  <si>
    <t>66,04%</t>
  </si>
  <si>
    <t>Outras despesas</t>
  </si>
  <si>
    <t>6.1.3.10.4</t>
  </si>
  <si>
    <t>77,31%</t>
  </si>
  <si>
    <t>80,78%</t>
  </si>
  <si>
    <t>91,3%</t>
  </si>
  <si>
    <t>76,91%</t>
  </si>
  <si>
    <t>Sistema de Monitoramento de Segurança e AVCB</t>
  </si>
  <si>
    <t>44,31%</t>
  </si>
  <si>
    <t>48,07%</t>
  </si>
  <si>
    <t>Alvará de funcionamento de local de reunião</t>
  </si>
  <si>
    <t>Outras Despesas (Investimentos)</t>
  </si>
  <si>
    <t>28,55%</t>
  </si>
  <si>
    <t>Programa de Acervo: Documentação, Conservação e Pesquisa</t>
  </si>
  <si>
    <t>32,38%</t>
  </si>
  <si>
    <t>88,7%</t>
  </si>
  <si>
    <t>50,53%</t>
  </si>
  <si>
    <t>Conservação Preventiva</t>
  </si>
  <si>
    <t>18,04%</t>
  </si>
  <si>
    <t>20,6%</t>
  </si>
  <si>
    <t>Centro de Pesquisa e Referência</t>
  </si>
  <si>
    <t>3,99%</t>
  </si>
  <si>
    <t>21,3%</t>
  </si>
  <si>
    <t>30,07%</t>
  </si>
  <si>
    <t>37,67%</t>
  </si>
  <si>
    <t>116,95%</t>
  </si>
  <si>
    <t>5,88%</t>
  </si>
  <si>
    <t>Programas/Projetos Educativos</t>
  </si>
  <si>
    <t>8,08%</t>
  </si>
  <si>
    <t>Ações extramuros</t>
  </si>
  <si>
    <t>Pesquisa de público</t>
  </si>
  <si>
    <t>57,54%</t>
  </si>
  <si>
    <t>Plano de Comunicação e Site</t>
  </si>
  <si>
    <t>37,29%</t>
  </si>
  <si>
    <t>263,11%</t>
  </si>
  <si>
    <t>3,86%</t>
  </si>
  <si>
    <t>64,75%</t>
  </si>
  <si>
    <t>Baixa de ativo imobilizado</t>
  </si>
  <si>
    <t>7</t>
  </si>
  <si>
    <t>Superavit/Deficit do exercício</t>
  </si>
  <si>
    <t>-15,77%</t>
  </si>
  <si>
    <t>Investimentos/Imobilizado</t>
  </si>
  <si>
    <t>subGrupo: Investimentos/Imobilizado</t>
  </si>
  <si>
    <t>8</t>
  </si>
  <si>
    <t>Investimentos com recursos vinculados ao Contrato de Gestão</t>
  </si>
  <si>
    <t>17,54%</t>
  </si>
  <si>
    <t>24,65%</t>
  </si>
  <si>
    <t>14,94%</t>
  </si>
  <si>
    <t>9</t>
  </si>
  <si>
    <t>Recursos públicos específicos para investimentos no Contrato de Gestão</t>
  </si>
  <si>
    <t>10</t>
  </si>
  <si>
    <t>Investimentos com recursos incentivados</t>
  </si>
  <si>
    <t>Moveis e utensílios</t>
  </si>
  <si>
    <t>Máquinas e equipamentos</t>
  </si>
  <si>
    <t>Software</t>
  </si>
  <si>
    <t>Benfeitorias</t>
  </si>
  <si>
    <t>10.7</t>
  </si>
  <si>
    <t>Outros investimentos/imobilizado (especificar)</t>
  </si>
  <si>
    <t>Projetos A Executar e Saldos De Recursos Vinculados Ao Contrato de Gestão</t>
  </si>
  <si>
    <t>subGrupo: Projetos A Executar e Saldos De Recursos Vinculados Ao Contrato de Gestão</t>
  </si>
  <si>
    <t>11</t>
  </si>
  <si>
    <t>Saldo Projetos a Executar (contábil)</t>
  </si>
  <si>
    <t>11.1</t>
  </si>
  <si>
    <t>Repasse</t>
  </si>
  <si>
    <t>Reserva</t>
  </si>
  <si>
    <t>Contingência</t>
  </si>
  <si>
    <t>12</t>
  </si>
  <si>
    <t>Recursos incentivados - saldo a ser executado</t>
  </si>
  <si>
    <t>Recursos captados</t>
  </si>
  <si>
    <t>Receita apropriada do recurso captado</t>
  </si>
  <si>
    <t>Despesa realizada do recurso captado</t>
  </si>
  <si>
    <t>13</t>
  </si>
  <si>
    <t>Outras informações (saldos bancários)</t>
  </si>
  <si>
    <t>13.1</t>
  </si>
  <si>
    <t>Conta de Repasse do Contrato de Gestão</t>
  </si>
  <si>
    <t>13.2</t>
  </si>
  <si>
    <t>Conta de Captação Operacional</t>
  </si>
  <si>
    <t>13.3</t>
  </si>
  <si>
    <t>Conta de Projetos Incentivados</t>
  </si>
  <si>
    <t>13.4</t>
  </si>
  <si>
    <t>Conta de Recurso de Reserva</t>
  </si>
  <si>
    <t>13.5</t>
  </si>
  <si>
    <t>Conta de Recurso de Contingência</t>
  </si>
  <si>
    <t>13.6</t>
  </si>
  <si>
    <t>Demais Saldos (caixa)</t>
  </si>
  <si>
    <t>Maio_2026</t>
  </si>
  <si>
    <t>Junho_2026</t>
  </si>
  <si>
    <t>Julho_2026</t>
  </si>
  <si>
    <t>Agosto_2026</t>
  </si>
  <si>
    <t>Total 2º Q. 2026</t>
  </si>
  <si>
    <t>Fábio Higino Veloso</t>
  </si>
  <si>
    <t>CPF: 285.616.428-58</t>
  </si>
  <si>
    <t>001 - INSTITUTO POIESIS</t>
  </si>
  <si>
    <t>Período:</t>
  </si>
  <si>
    <t>01/05/26  até  31/08/26</t>
  </si>
  <si>
    <t>Balancete do período</t>
  </si>
  <si>
    <t>Data: 19/09/2026</t>
  </si>
  <si>
    <t>Conta:</t>
  </si>
  <si>
    <t>Hora: 13:30</t>
  </si>
  <si>
    <t>Em moeda corrente</t>
  </si>
  <si>
    <t>Conta</t>
  </si>
  <si>
    <t>Saldo anterior</t>
  </si>
  <si>
    <t>Débito</t>
  </si>
  <si>
    <t>Crédito</t>
  </si>
  <si>
    <t>Saldo</t>
  </si>
  <si>
    <t>ATIVO</t>
  </si>
  <si>
    <t>ATIVO CIRCULANTE</t>
  </si>
  <si>
    <t>1.1.01</t>
  </si>
  <si>
    <t>CAIXA E EQUIVALENTE DE CAIXA</t>
  </si>
  <si>
    <t>1.1.01.01</t>
  </si>
  <si>
    <t>CAIXA</t>
  </si>
  <si>
    <t>1.1.01.01.001</t>
  </si>
  <si>
    <t>FUNDO FIXO - CASA DAS ROSAS</t>
  </si>
  <si>
    <t>1.1.01.01.002</t>
  </si>
  <si>
    <t>FUNDO FIXO - CASA GUILHERME DE ALMEIDA</t>
  </si>
  <si>
    <t>1.1.01.01.003</t>
  </si>
  <si>
    <t>FUNDO FIXO - CASA MÁRIO DE ANDRADE</t>
  </si>
  <si>
    <t>1.1.01.01.004</t>
  </si>
  <si>
    <t>FUNDO FIXO - FC JARDIM SÃO LUIZ</t>
  </si>
  <si>
    <t>1.1.01.01.005</t>
  </si>
  <si>
    <t>FUNDO FIXO - FC VL NOVA CACHOEIRINHA</t>
  </si>
  <si>
    <t>1.1.01.01.007</t>
  </si>
  <si>
    <t>FUNDO FIXO  - FC JARDIM CAPÃO REDONDO</t>
  </si>
  <si>
    <t>1.1.01.01.008</t>
  </si>
  <si>
    <t>FUNDO FIXO - FC BRASILÂNDIA</t>
  </si>
  <si>
    <t>1.1.01.01.009</t>
  </si>
  <si>
    <t>FUNDO FIXO - FC JAÇANÃ</t>
  </si>
  <si>
    <t>1.1.01.01.010</t>
  </si>
  <si>
    <t>FUNDO FIXO -  FC - DIADEMA</t>
  </si>
  <si>
    <t>1.1.01.01.011</t>
  </si>
  <si>
    <t>FUNDO FIXO - FC - IGUAPE</t>
  </si>
  <si>
    <t>1.1.01.01.012</t>
  </si>
  <si>
    <t>FUNDO FIXO - FC  - OSASCO</t>
  </si>
  <si>
    <t>1.1.01.01.014</t>
  </si>
  <si>
    <t>FUNDO FIXO - FC NUCLEO TAIPAS</t>
  </si>
  <si>
    <t>1.1.01.01.015</t>
  </si>
  <si>
    <t>FUNDO FIXO - SEDE</t>
  </si>
  <si>
    <t>1.1.01.01.017</t>
  </si>
  <si>
    <t>FUNDO FIXO - COMPRAS</t>
  </si>
  <si>
    <t>1.1.01.02</t>
  </si>
  <si>
    <t>BANCOS CONTA MOVIMENTO</t>
  </si>
  <si>
    <t>1.1.01.02.001</t>
  </si>
  <si>
    <t>BANCO DO BRASIL - 106615-3 - POIESIS</t>
  </si>
  <si>
    <t>1.1.01.02.002</t>
  </si>
  <si>
    <t>BANCO DO BRASIL 60010-5 - R. DE REPASSE</t>
  </si>
  <si>
    <t>1.1.01.02.004</t>
  </si>
  <si>
    <t>BANCO DO BRASIL 60030-X - R. DE CONTING.</t>
  </si>
  <si>
    <t>1.1.01.02.006</t>
  </si>
  <si>
    <t>BANCO DO BRASIL-11540-1 - R. DE REPASSE</t>
  </si>
  <si>
    <t>1.1.01.02.008</t>
  </si>
  <si>
    <t>BANCO DO BRASIL-11542-8 - R. DE CONTING.</t>
  </si>
  <si>
    <t>1.1.01.02.009</t>
  </si>
  <si>
    <t>BANCO DO BRASIL-11544-4 - R. DE CAPTAÇÃO</t>
  </si>
  <si>
    <t>1.1.01.02.011</t>
  </si>
  <si>
    <t>BANCO DO BRASIL-12428-1 -PRONAC-247163</t>
  </si>
  <si>
    <t>1.1.01.02.013</t>
  </si>
  <si>
    <t>BANCO DO BRASIL-13279-9 - PROJETO FLUXO SP</t>
  </si>
  <si>
    <t>1.1.01.02.014</t>
  </si>
  <si>
    <t>BANCO DO BRASIL-13280-2 - PROJETO FLUXO SP</t>
  </si>
  <si>
    <t>1.1.01.03</t>
  </si>
  <si>
    <t>APLICAÇÕES FINANCEIRAS</t>
  </si>
  <si>
    <t>1.1.01.03.001</t>
  </si>
  <si>
    <t>1.1.01.03.002</t>
  </si>
  <si>
    <t>BANCO DO BRASIL 60010-5 - APLIC - R. DE REPASSE</t>
  </si>
  <si>
    <t>1.1.01.03.004</t>
  </si>
  <si>
    <t>1.1.01.03.006</t>
  </si>
  <si>
    <t>1.1.01.03.007</t>
  </si>
  <si>
    <t>BANCO DO BRASIL-11541-X - R. DE RESERVA</t>
  </si>
  <si>
    <t>1.1.01.03.008</t>
  </si>
  <si>
    <t>1.1.01.03.009</t>
  </si>
  <si>
    <t>1.1.01.03.013</t>
  </si>
  <si>
    <t>BANCO DO BRASIL 12428-1 MINC PRONAC 247163 INVEST F</t>
  </si>
  <si>
    <t>1.1.02</t>
  </si>
  <si>
    <t>REALIZAVEIS A CURTO PRAZO</t>
  </si>
  <si>
    <t>1.1.02.01</t>
  </si>
  <si>
    <t>CONTAS A RECEBER</t>
  </si>
  <si>
    <t>1.1.02.01.001</t>
  </si>
  <si>
    <t>1.1.02.01.002</t>
  </si>
  <si>
    <t>ALUGUEIS A RECEBER</t>
  </si>
  <si>
    <t>1.1.02.01.010</t>
  </si>
  <si>
    <t>VALORES A IDENTIFICAR</t>
  </si>
  <si>
    <t>1.1.02.02</t>
  </si>
  <si>
    <t>ADIANTAMENTOS</t>
  </si>
  <si>
    <t>1.1.02.02.001</t>
  </si>
  <si>
    <t>ADIANTAMENTO DE FERIAS</t>
  </si>
  <si>
    <t>1.1.02.02.002</t>
  </si>
  <si>
    <t>ADIANTAMENTO A FORNECEDORES</t>
  </si>
  <si>
    <t>1.1.02.02.003</t>
  </si>
  <si>
    <t>ADIANTAMENTO SALARIAL</t>
  </si>
  <si>
    <t>1.1.02.02.005</t>
  </si>
  <si>
    <t>ADIANTAMENTO PARA DESPESAS DE EVENTOS</t>
  </si>
  <si>
    <t>1.1.02.02.009</t>
  </si>
  <si>
    <t>ADIANTAMENTOS DIÁRIAS DE VIAGEM</t>
  </si>
  <si>
    <t>1.1.02.02.010</t>
  </si>
  <si>
    <t>TRANSFERÊNCIAS PARA MATRIZ OU FILIADAS</t>
  </si>
  <si>
    <t>1.1.02.02.011</t>
  </si>
  <si>
    <t>ADIANTAMENTO DE RESCISÃO</t>
  </si>
  <si>
    <t>1.1.02.03</t>
  </si>
  <si>
    <t>IMPOSTOS A COMPENSAR</t>
  </si>
  <si>
    <t>1.1.02.03.001</t>
  </si>
  <si>
    <t>IRRF A RECUPERAR</t>
  </si>
  <si>
    <t>1.1.02.03.002</t>
  </si>
  <si>
    <t>INSS A RECUPERAR</t>
  </si>
  <si>
    <t>1.1.02.05</t>
  </si>
  <si>
    <t>DESPESAS ANTECIPADAS</t>
  </si>
  <si>
    <t>1.1.02.05.001</t>
  </si>
  <si>
    <t>SEGUROS A APROPRIAR</t>
  </si>
  <si>
    <t>1.1.02.06</t>
  </si>
  <si>
    <t>ESTOQUE</t>
  </si>
  <si>
    <t>1.1.02.06.001</t>
  </si>
  <si>
    <t>ESTOQUE - MATERIAIS DE ESCRIT. E EXPEDIE</t>
  </si>
  <si>
    <t>1.1.02.06.002</t>
  </si>
  <si>
    <t>ESTOQUE - MATERIAIS DE COPA E COZINHA</t>
  </si>
  <si>
    <t>ATIVO NAO CIRCULANTE</t>
  </si>
  <si>
    <t>1.2.01</t>
  </si>
  <si>
    <t>REALIZAVEIS A LONGO PRAZO</t>
  </si>
  <si>
    <t>1.2.01.01</t>
  </si>
  <si>
    <t>CREDITOS A LONGO PRAZO</t>
  </si>
  <si>
    <t>1.2.01.01.001</t>
  </si>
  <si>
    <t>DEPOSITOS JUDICIAIS</t>
  </si>
  <si>
    <t>1.2.02</t>
  </si>
  <si>
    <t>IMOBILIZADO</t>
  </si>
  <si>
    <t>1.2.02.01</t>
  </si>
  <si>
    <t>1.2.02.01.001</t>
  </si>
  <si>
    <t>1.2.02.01.002</t>
  </si>
  <si>
    <t>INSTALAÇÕES</t>
  </si>
  <si>
    <t>1.2.02.01.003</t>
  </si>
  <si>
    <t>1.2.02.01.004</t>
  </si>
  <si>
    <t>EQUIPAMENTOS DE TELECOMUNICAÇÕES</t>
  </si>
  <si>
    <t>1.2.02.01.005</t>
  </si>
  <si>
    <t>EQUIPAMENTOS DE SOM/LUZ</t>
  </si>
  <si>
    <t>1.2.02.01.006</t>
  </si>
  <si>
    <t>EQUIPAMENTOS DE AUDIO E VIDEO</t>
  </si>
  <si>
    <t>1.2.02.01.008</t>
  </si>
  <si>
    <t>1.2.02.01.009</t>
  </si>
  <si>
    <t>BENFEITORIAS EM IMOVEIS DE TERCEIROS</t>
  </si>
  <si>
    <t>1.2.02.01.011</t>
  </si>
  <si>
    <t>VEÍCULOS</t>
  </si>
  <si>
    <t>1.2.02.02</t>
  </si>
  <si>
    <t>DEPRECIAÇÃO ACUMULADAS</t>
  </si>
  <si>
    <t>1.2.02.02.001</t>
  </si>
  <si>
    <t>DEPREC. ACUM. MÓVEIS E UTENSÍLIOS</t>
  </si>
  <si>
    <t>1.2.02.02.002</t>
  </si>
  <si>
    <t>DEPREC. ACUM. INSTALAÇÕES</t>
  </si>
  <si>
    <t>1.2.02.02.003</t>
  </si>
  <si>
    <t>DEPREC. ACUM. EQUIPAMENTOS DE INFORMÁTICA</t>
  </si>
  <si>
    <t>1.2.02.02.004</t>
  </si>
  <si>
    <t>DEPREC. ACUM. EQUIPAMENTOS DE TELECOMUNICAÇÕES</t>
  </si>
  <si>
    <t>1.2.02.02.005</t>
  </si>
  <si>
    <t>DEPREC. ACUM. EQUIPAMENTOS DE SOM/LUZ</t>
  </si>
  <si>
    <t>1.2.02.02.006</t>
  </si>
  <si>
    <t>DEPREC. ACUM. EQUIPAMENTOS DE AUDIO E VIDEO</t>
  </si>
  <si>
    <t>1.2.02.02.008</t>
  </si>
  <si>
    <t>DEPREC. ACUM. MÁQUINAS E EQUIPAMENTOS</t>
  </si>
  <si>
    <t>1.2.02.02.009</t>
  </si>
  <si>
    <t>DEPREC. ACUM. BENFEITORIAS EM IMOVEIS DE TERCEIROS</t>
  </si>
  <si>
    <t>1.2.02.02.011</t>
  </si>
  <si>
    <t>DEPREC. ACUM. VEÍCULOS</t>
  </si>
  <si>
    <t>1.2.02.03</t>
  </si>
  <si>
    <t>IMOBILIZADO DE TERCEIROS</t>
  </si>
  <si>
    <t>1.2.02.03.001</t>
  </si>
  <si>
    <t>1.2.02.03.002</t>
  </si>
  <si>
    <t>1.2.02.03.003</t>
  </si>
  <si>
    <t>1.2.02.03.004</t>
  </si>
  <si>
    <t>1.2.02.03.005</t>
  </si>
  <si>
    <t>1.2.02.03.006</t>
  </si>
  <si>
    <t>1.2.02.03.008</t>
  </si>
  <si>
    <t>1.2.02.03.009</t>
  </si>
  <si>
    <t>1.2.02.03.012</t>
  </si>
  <si>
    <t>COMPUTADORES E PERIFÉRICOS</t>
  </si>
  <si>
    <t>1.2.02.04</t>
  </si>
  <si>
    <t>DEPRECIAÇÃO ACUMULADA DE TERCEIROS</t>
  </si>
  <si>
    <t>1.2.02.04.001</t>
  </si>
  <si>
    <t>1.2.02.04.002</t>
  </si>
  <si>
    <t>1.2.02.04.003</t>
  </si>
  <si>
    <t>1.2.02.04.004</t>
  </si>
  <si>
    <t>1.2.02.04.005</t>
  </si>
  <si>
    <t>1.2.02.04.006</t>
  </si>
  <si>
    <t>1.2.02.04.008</t>
  </si>
  <si>
    <t>1.2.02.04.009</t>
  </si>
  <si>
    <t>1.2.02.04.012</t>
  </si>
  <si>
    <t>DEPRECIAÇÃO ACUM. COMPUTADORES E PERIFÉRICOS</t>
  </si>
  <si>
    <t>1.2.03</t>
  </si>
  <si>
    <t>INTANGIVEL</t>
  </si>
  <si>
    <t>1.2.03.01</t>
  </si>
  <si>
    <t>1.2.03.01.001</t>
  </si>
  <si>
    <t>SOFTWARES</t>
  </si>
  <si>
    <t>1.2.03.02</t>
  </si>
  <si>
    <t>AMORTIZACOES ACUMULADAS</t>
  </si>
  <si>
    <t>1.2.03.02.001</t>
  </si>
  <si>
    <t>AMORTIZAÇÃO DE SOFTWARES</t>
  </si>
  <si>
    <t>1.2.04</t>
  </si>
  <si>
    <t>INTANGIVEL DE TERCEIROS</t>
  </si>
  <si>
    <t>1.2.04.01</t>
  </si>
  <si>
    <t>1.2.04.01.001</t>
  </si>
  <si>
    <t>1.2.04.02</t>
  </si>
  <si>
    <t>AMORTIZACOES ACUMULADAS DE TERCEIROS</t>
  </si>
  <si>
    <t>1.2.04.02.001</t>
  </si>
  <si>
    <t>AMORTIZÇÃO DE SOFTWARES</t>
  </si>
  <si>
    <t>PASSIVO</t>
  </si>
  <si>
    <t>PASSIVO CIRCULANTE</t>
  </si>
  <si>
    <t>2.1.01</t>
  </si>
  <si>
    <t>EXIGIVEIS A CURTO PRAZO</t>
  </si>
  <si>
    <t>2.1.01.01</t>
  </si>
  <si>
    <t>FORNECEDORES</t>
  </si>
  <si>
    <t>2.1.01.01.001</t>
  </si>
  <si>
    <t>FORNECEDORES NACIONAIS</t>
  </si>
  <si>
    <t>2.1.01.01.002</t>
  </si>
  <si>
    <t>FORNECEDORES PRESTADORES DE SERVIÇOS-PJ</t>
  </si>
  <si>
    <t>2.1.01.01.003</t>
  </si>
  <si>
    <t>ESTORNOS DE PAGAMENTOS</t>
  </si>
  <si>
    <t>2.1.01.01.004</t>
  </si>
  <si>
    <t>FORNECEDORES - PROVISÃO</t>
  </si>
  <si>
    <t>2.1.01.01.006</t>
  </si>
  <si>
    <t>EMPRESTIMOS CONSIGNADO</t>
  </si>
  <si>
    <t>2.1.01.01.008</t>
  </si>
  <si>
    <t>SEGUROS À PAGAR</t>
  </si>
  <si>
    <t>2.1.01.01.009</t>
  </si>
  <si>
    <t>ADIANTAMENTO A CLIENTES</t>
  </si>
  <si>
    <t>2.1.01.02</t>
  </si>
  <si>
    <t>CONTA CORRENTE ENTRE CONTRATOS</t>
  </si>
  <si>
    <t>2.1.01.02.001</t>
  </si>
  <si>
    <t>POIESIS - FILIAL 01</t>
  </si>
  <si>
    <t>2.1.01.02.002</t>
  </si>
  <si>
    <t>FÁBRICAS E CULTURA  CG 03/2020</t>
  </si>
  <si>
    <t>2.1.01.02.003</t>
  </si>
  <si>
    <t>MUSEUS - CG 01/2023</t>
  </si>
  <si>
    <t>2.1.01.02.004</t>
  </si>
  <si>
    <t>PRONAC Nº 230555</t>
  </si>
  <si>
    <t>2.1.01.02.005</t>
  </si>
  <si>
    <t>PRONAC Nº 247163</t>
  </si>
  <si>
    <t>2.1.01.02.007</t>
  </si>
  <si>
    <t>PROJETO FLUXO</t>
  </si>
  <si>
    <t>2.1.01.02.008</t>
  </si>
  <si>
    <t>TRANSFERÊNCIAS ENTRE CONTRATOS</t>
  </si>
  <si>
    <t>2.1.02</t>
  </si>
  <si>
    <t>OBRIGAÇÕES TRABALHISTAS E SOCIAIS</t>
  </si>
  <si>
    <t>2.1.02.01</t>
  </si>
  <si>
    <t>OBRIGAÇÕES TRABALHISTAS E SOCIAIS CLT</t>
  </si>
  <si>
    <t>2.1.02.01.001</t>
  </si>
  <si>
    <t>SALÁRIOS A PAGAR</t>
  </si>
  <si>
    <t>2.1.02.01.002</t>
  </si>
  <si>
    <t>PENSÃO ALIMENTÍCIA A PAGAR</t>
  </si>
  <si>
    <t>2.1.02.01.003</t>
  </si>
  <si>
    <t>RESCISÃO A PAGAR</t>
  </si>
  <si>
    <t>2.1.02.01.004</t>
  </si>
  <si>
    <t>INSS A RECOLHER</t>
  </si>
  <si>
    <t>2.1.02.01.005</t>
  </si>
  <si>
    <t>FGTS A RECOLHER</t>
  </si>
  <si>
    <t>2.1.02.01.006</t>
  </si>
  <si>
    <t>IRRF SOBRE FOLHA A RECOLHER</t>
  </si>
  <si>
    <t>2.1.02.01.007</t>
  </si>
  <si>
    <t>PIS SOBRE FOLHA A RECOLHER</t>
  </si>
  <si>
    <t>2.1.02.01.008</t>
  </si>
  <si>
    <t>CONTRIBUIÇÃO SINDICAL A RECOLHER</t>
  </si>
  <si>
    <t>2.1.02.01.012</t>
  </si>
  <si>
    <t>FÉRIAS A PAGAR</t>
  </si>
  <si>
    <t>2.1.02.01.013</t>
  </si>
  <si>
    <t>OUTROS BENEFÍCIOS A RECOLHER</t>
  </si>
  <si>
    <t>2.1.02.01.014</t>
  </si>
  <si>
    <t>2.1.02.02</t>
  </si>
  <si>
    <t>OBRIGAÇÕES TRABALHISTAS E SOCIAIS AUTÔN.</t>
  </si>
  <si>
    <t>2.1.02.02.001</t>
  </si>
  <si>
    <t>SERVIÇOS PRESTADOS POR AUTÔNOMOS A PAGAR</t>
  </si>
  <si>
    <t>2.1.02.02.002</t>
  </si>
  <si>
    <t>INSS SOBRE FOLHA DE AUTÔNOMOS A RECOLHER</t>
  </si>
  <si>
    <t>2.1.02.02.003</t>
  </si>
  <si>
    <t>IRRF SOBRE FOLHA DE AUTÔNOMOS A RECOLHER</t>
  </si>
  <si>
    <t>2.1.02.02.004</t>
  </si>
  <si>
    <t>ISS SOBRE FOLHA DE AUTÔNOMOS A RECOLHER</t>
  </si>
  <si>
    <t>2.1.03</t>
  </si>
  <si>
    <t>OBRIGAÇÕES TRIBUTÁRIAS</t>
  </si>
  <si>
    <t>2.1.03.02</t>
  </si>
  <si>
    <t>IMPOSTOS RETIDOS TERCEIROS</t>
  </si>
  <si>
    <t>2.1.03.02.001</t>
  </si>
  <si>
    <t>IRRF RETIDO A RECOLHER</t>
  </si>
  <si>
    <t>2.1.03.02.002</t>
  </si>
  <si>
    <t>PIS/COFINS/CSLL RETIDO A RECOLHER</t>
  </si>
  <si>
    <t>2.1.03.02.003</t>
  </si>
  <si>
    <t>ISS RETIDO A RECOLHER</t>
  </si>
  <si>
    <t>2.1.03.02.004</t>
  </si>
  <si>
    <t>INSS RETIDO A RECOLHER</t>
  </si>
  <si>
    <t>2.1.03.02.006</t>
  </si>
  <si>
    <t>COFINS S/APLICAÇÃO FINANCEIRA A RECOLHER</t>
  </si>
  <si>
    <t>2.1.04</t>
  </si>
  <si>
    <t>OUTRAS CONTAS A PAGAR</t>
  </si>
  <si>
    <t>2.1.04.01</t>
  </si>
  <si>
    <t>PROVISÕES SOBRE FOLHA DE PAGAMENTO</t>
  </si>
  <si>
    <t>2.1.04.01.001</t>
  </si>
  <si>
    <t>PROVISÃO DE FÉRIAS</t>
  </si>
  <si>
    <t>2.1.04.01.003</t>
  </si>
  <si>
    <t>PROVISÃO DE 13° SALARIO</t>
  </si>
  <si>
    <t>2.1.04.01.005</t>
  </si>
  <si>
    <t>PROVISÃO FGTS FÉRIAS</t>
  </si>
  <si>
    <t>2.1.04.01.006</t>
  </si>
  <si>
    <t>PROVISÃO PIS FÉRIAS</t>
  </si>
  <si>
    <t>2.1.04.01.007</t>
  </si>
  <si>
    <t>PROVISÃO INSS FÉRIAS</t>
  </si>
  <si>
    <t>2.1.04.01.008</t>
  </si>
  <si>
    <t>PROVISÃO FGTS 13º SALÁRIO</t>
  </si>
  <si>
    <t>2.1.04.01.009</t>
  </si>
  <si>
    <t>PROVISÃO PIS 13º SALÁRIO</t>
  </si>
  <si>
    <t>2.1.04.01.010</t>
  </si>
  <si>
    <t>PROVISÃO INSS 13º SALÁRIO</t>
  </si>
  <si>
    <t>2.2</t>
  </si>
  <si>
    <t>PASSIVO NAO CIRCULANTE</t>
  </si>
  <si>
    <t>2.2.02</t>
  </si>
  <si>
    <t>CONTRATO DE GESTÃO</t>
  </si>
  <si>
    <t>2.2.02.01</t>
  </si>
  <si>
    <t>2.2.02.01.001</t>
  </si>
  <si>
    <t>CONTRATO DE GESTÃO - RECEITA A APROPRIAR</t>
  </si>
  <si>
    <t>2.2.02.01.002</t>
  </si>
  <si>
    <t>CONTRATO DE GESTÃO - FD RESERVAS</t>
  </si>
  <si>
    <t>2.2.02.01.003</t>
  </si>
  <si>
    <t>CONTRATO DE GESTÃO - FD CONTINGÊNCIA</t>
  </si>
  <si>
    <t>2.2.02.01.004</t>
  </si>
  <si>
    <t>OBRIGAÇÔES COM ESTADO-IMOBILIZADO-DEPREC</t>
  </si>
  <si>
    <t>2.2.03</t>
  </si>
  <si>
    <t>2.2.03.01</t>
  </si>
  <si>
    <t>2.2.03.01.001</t>
  </si>
  <si>
    <t>PROVISÕES TRABALHISTA</t>
  </si>
  <si>
    <t>2.2.03.02</t>
  </si>
  <si>
    <t>OUTRAS OBRIGACOES</t>
  </si>
  <si>
    <t>2.2.03.02.001</t>
  </si>
  <si>
    <t>OUTRAS OBRIGACOES C/ SEC</t>
  </si>
  <si>
    <t>2.3</t>
  </si>
  <si>
    <t>PATRIMONIO SOCIAL</t>
  </si>
  <si>
    <t>2.3.01</t>
  </si>
  <si>
    <t>2.3.01.01</t>
  </si>
  <si>
    <t>2.3.01.01.001</t>
  </si>
  <si>
    <t>2.3.02</t>
  </si>
  <si>
    <t>SUPERAVIT/DEFICIT ACUMULADOS</t>
  </si>
  <si>
    <t>2.3.02.01</t>
  </si>
  <si>
    <t>2.3.02.01.001</t>
  </si>
  <si>
    <t>SUPERAVIT/DEFICIT ACUMULADO</t>
  </si>
  <si>
    <t>RECEITAS OPERACIONAIS</t>
  </si>
  <si>
    <t>RECEITA BRUTA</t>
  </si>
  <si>
    <t>3.1.01</t>
  </si>
  <si>
    <t>APORTES DA OPERAÇAO</t>
  </si>
  <si>
    <t>3.1.01.01</t>
  </si>
  <si>
    <t>RECURSOS PÚBLICOS</t>
  </si>
  <si>
    <t>3.1.01.01.001</t>
  </si>
  <si>
    <t>CONTRATOS DE GESTÃO</t>
  </si>
  <si>
    <t>3.1.01.01.004</t>
  </si>
  <si>
    <t>CONTRATO DE GESTAO - IMOB. DE TERCEIROS</t>
  </si>
  <si>
    <t>3.1.01.02</t>
  </si>
  <si>
    <t>RECURSOS PRÓPRIOS</t>
  </si>
  <si>
    <t>3.1.01.02.003</t>
  </si>
  <si>
    <t>ALUGUEIS CONTRATO</t>
  </si>
  <si>
    <t>3.1.01.02.005</t>
  </si>
  <si>
    <t>DOAÇÕES</t>
  </si>
  <si>
    <t>3.1.01.02.007</t>
  </si>
  <si>
    <t>PARCERIAS FINANCEIRAS</t>
  </si>
  <si>
    <t>3.1.01.02.009</t>
  </si>
  <si>
    <t>OUTRAS RECEITAS</t>
  </si>
  <si>
    <t>DESPESAS</t>
  </si>
  <si>
    <t>DESPESAS OPERACIONAIS</t>
  </si>
  <si>
    <t>4.1.01</t>
  </si>
  <si>
    <t>DESPESAS COM PESSOAL</t>
  </si>
  <si>
    <t>4.1.01.01</t>
  </si>
  <si>
    <t>PESSOAL / RH</t>
  </si>
  <si>
    <t>4.1.01.01.001</t>
  </si>
  <si>
    <t>SALÁRIOS E ORDENADOS</t>
  </si>
  <si>
    <t>4.1.01.01.002</t>
  </si>
  <si>
    <t>HORAS EXTRAS</t>
  </si>
  <si>
    <t>4.1.01.01.003</t>
  </si>
  <si>
    <t>DÉCIMO TERCEIRO SALÁRIO</t>
  </si>
  <si>
    <t>4.1.01.01.005</t>
  </si>
  <si>
    <t>DESCANSO SEMANAL REMUNERADO</t>
  </si>
  <si>
    <t>4.1.01.01.007</t>
  </si>
  <si>
    <t>INDENIZAÇÕES</t>
  </si>
  <si>
    <t>4.1.01.01.014</t>
  </si>
  <si>
    <t>ADICIONAL PERICULOSIDADE</t>
  </si>
  <si>
    <t>4.1.01.01.017</t>
  </si>
  <si>
    <t>PRO-LABORE</t>
  </si>
  <si>
    <t>4.1.01.01.018</t>
  </si>
  <si>
    <t>RESCISÃO</t>
  </si>
  <si>
    <t>4.1.01.01.019</t>
  </si>
  <si>
    <t>OUTROS PROVENTOS</t>
  </si>
  <si>
    <t>4.1.01.02</t>
  </si>
  <si>
    <t>BENEFICIOS</t>
  </si>
  <si>
    <t>4.1.01.02.001</t>
  </si>
  <si>
    <t>ASSISTÊNCIA MÉDICA</t>
  </si>
  <si>
    <t>4.1.01.02.002</t>
  </si>
  <si>
    <t>ASSISTÊNCIA ODONTOLÓGICA</t>
  </si>
  <si>
    <t>4.1.01.02.003</t>
  </si>
  <si>
    <t>VALE REFEICAO</t>
  </si>
  <si>
    <t>4.1.01.02.004</t>
  </si>
  <si>
    <t>VALE TRANSPORTE</t>
  </si>
  <si>
    <t>4.1.01.02.007</t>
  </si>
  <si>
    <t>OUTROS BENEFÍCIOS</t>
  </si>
  <si>
    <t>4.1.01.02.008</t>
  </si>
  <si>
    <t>MEDICINA OCUPACIONAL</t>
  </si>
  <si>
    <t>4.1.01.03</t>
  </si>
  <si>
    <t>ENCARGOS SOCIAIS</t>
  </si>
  <si>
    <t>4.1.01.03.001</t>
  </si>
  <si>
    <t>INSS</t>
  </si>
  <si>
    <t>4.1.01.03.002</t>
  </si>
  <si>
    <t>FGTS</t>
  </si>
  <si>
    <t>4.1.01.03.003</t>
  </si>
  <si>
    <t>PIS SOBRE FOLHA DE PAGAMENTO</t>
  </si>
  <si>
    <t>4.1.01.03.004</t>
  </si>
  <si>
    <t>CONTRIBUIÇÃO SOCIAL RESCISÓRIA</t>
  </si>
  <si>
    <t>4.1.01.04</t>
  </si>
  <si>
    <t>4.1.01.04.001</t>
  </si>
  <si>
    <t>DESPESA - FÉRIAS</t>
  </si>
  <si>
    <t>4.1.01.04.002</t>
  </si>
  <si>
    <t>DESPESA - INSS S/ FÉRIAS</t>
  </si>
  <si>
    <t>4.1.01.04.003</t>
  </si>
  <si>
    <t>DESPESA - FGTS S/ FÉRIAS</t>
  </si>
  <si>
    <t>4.1.01.04.004</t>
  </si>
  <si>
    <t>DESPESA - 13° SALÁRIO</t>
  </si>
  <si>
    <t>4.1.01.04.005</t>
  </si>
  <si>
    <t>DESPESA - INSS S/ 13°</t>
  </si>
  <si>
    <t>4.1.01.04.006</t>
  </si>
  <si>
    <t>DESPESA - FGTS S/ 13°</t>
  </si>
  <si>
    <t>4.1.01.04.007</t>
  </si>
  <si>
    <t>PROVISÃO P/ PIS S/FÉRIAS E 1/3</t>
  </si>
  <si>
    <t>4.1.01.04.008</t>
  </si>
  <si>
    <t>PROVISÃO P/ PIS S/ 13ºSALÁRIO</t>
  </si>
  <si>
    <t>4.1.01.05</t>
  </si>
  <si>
    <t>OUTRAS DESPESAS COM PESSOAL</t>
  </si>
  <si>
    <t>4.1.01.05.002</t>
  </si>
  <si>
    <t>APRENDIZES</t>
  </si>
  <si>
    <t>4.1.01.05.004</t>
  </si>
  <si>
    <t>4.1.02</t>
  </si>
  <si>
    <t>DESPESAS GERAIS E ADMINISTRATIVAS</t>
  </si>
  <si>
    <t>4.1.02.01</t>
  </si>
  <si>
    <t>UTILIDADES PÚBLICAS</t>
  </si>
  <si>
    <t>4.1.02.01.001</t>
  </si>
  <si>
    <t>ÁGUA E ESGOTO</t>
  </si>
  <si>
    <t>4.1.02.01.002</t>
  </si>
  <si>
    <t>ENERGIA ELÉTRICA</t>
  </si>
  <si>
    <t>4.1.02.01.004</t>
  </si>
  <si>
    <t>INTERNET</t>
  </si>
  <si>
    <t>4.1.02.01.005</t>
  </si>
  <si>
    <t>TELEFONE</t>
  </si>
  <si>
    <t>4.1.02.02</t>
  </si>
  <si>
    <t>CONTRATOS DE MANUT. E OPERAÇÃO PREDIAL</t>
  </si>
  <si>
    <t>4.1.02.02.001</t>
  </si>
  <si>
    <t>SEGURANÇA E VIGILÂNCIA PREDIAL</t>
  </si>
  <si>
    <t>4.1.02.02.002</t>
  </si>
  <si>
    <t>LIMPEZA E HIGIENE</t>
  </si>
  <si>
    <t>4.1.02.02.003</t>
  </si>
  <si>
    <t>RECEPÇÃO E PORTARIA</t>
  </si>
  <si>
    <t>4.1.02.02.004</t>
  </si>
  <si>
    <t>MANUTENCAO DE MAQUINAS E EQUIPAMENTOS</t>
  </si>
  <si>
    <t>4.1.02.02.005</t>
  </si>
  <si>
    <t>MONITORAMENTO DE SEGURANÇA</t>
  </si>
  <si>
    <t>4.1.02.02.006</t>
  </si>
  <si>
    <t>SERVIÇOS EVENTUAIS DE MANUTENÇÃO PREDIAL</t>
  </si>
  <si>
    <t>4.1.02.02.007</t>
  </si>
  <si>
    <t>CONSERVAÇÃO E MANUTENÇÃO PREDIAL</t>
  </si>
  <si>
    <t>4.1.02.02.008</t>
  </si>
  <si>
    <t>EQUIPAMENTOS E IMPLEMENTOS</t>
  </si>
  <si>
    <t>4.1.02.02.010</t>
  </si>
  <si>
    <t>OUTRAS DESPESAS</t>
  </si>
  <si>
    <t>4.1.02.02.011</t>
  </si>
  <si>
    <t>4.1.02.03</t>
  </si>
  <si>
    <t>SERVIÇOS DE MANUT. E OPERAÇÃO PREDIAL</t>
  </si>
  <si>
    <t>4.1.02.03.001</t>
  </si>
  <si>
    <t>SERVIÇOS DIVERSOS DE MANUTENÇÃO</t>
  </si>
  <si>
    <t>4.1.02.03.002</t>
  </si>
  <si>
    <t>MATERIAIS DIVERSOS DE MANUTENÇÃO</t>
  </si>
  <si>
    <t>4.1.02.03.003</t>
  </si>
  <si>
    <t>SERVIÇOS DE CONSERVAÇÃO E MANUT. PREDIAL</t>
  </si>
  <si>
    <t>4.1.02.03.005</t>
  </si>
  <si>
    <t>UNIFORMES E EPIS</t>
  </si>
  <si>
    <t>4.1.02.04</t>
  </si>
  <si>
    <t>SERVIÇOS DE TERCEIROS</t>
  </si>
  <si>
    <t>4.1.02.04.001</t>
  </si>
  <si>
    <t>SERVIÇOS DE INFORMÁTICA</t>
  </si>
  <si>
    <t>4.1.02.04.002</t>
  </si>
  <si>
    <t>ASSESSORIA JURÍDICA</t>
  </si>
  <si>
    <t>4.1.02.04.003</t>
  </si>
  <si>
    <t>ASSESSORIA CONTÁBIL</t>
  </si>
  <si>
    <t>4.1.02.04.004</t>
  </si>
  <si>
    <t>CONSULTORIA E AUDITORIA INDEPENDENTE</t>
  </si>
  <si>
    <t>4.1.02.04.005</t>
  </si>
  <si>
    <t>CONSULTORIA E ASS. EM ELAB. DE PROJETOS</t>
  </si>
  <si>
    <t>4.1.02.04.009</t>
  </si>
  <si>
    <t>ASSESSORIA COM PROJ. ENGENHARIA/ARQUIT.</t>
  </si>
  <si>
    <t>4.1.02.04.011</t>
  </si>
  <si>
    <t>SERVIÇOS RH</t>
  </si>
  <si>
    <t>4.1.02.04.012</t>
  </si>
  <si>
    <t>SERVIÇOS PRESTADOS POR PESSOA JURIDICA</t>
  </si>
  <si>
    <t>4.1.02.04.014</t>
  </si>
  <si>
    <t>DESENVOLVIMENTO ORGANIZACIONAL</t>
  </si>
  <si>
    <t>4.1.02.05</t>
  </si>
  <si>
    <t>MATERIAL DE CONSUMO</t>
  </si>
  <si>
    <t>4.1.02.05.001</t>
  </si>
  <si>
    <t>MATERIAL DE EXPEDIENTE E AUXILIARES</t>
  </si>
  <si>
    <t>4.1.02.05.002</t>
  </si>
  <si>
    <t>MATERIAL DE COPA  COZINHA E LIMPEZA</t>
  </si>
  <si>
    <t>4.1.02.05.005</t>
  </si>
  <si>
    <t>SERVIÇOS CÓPIAS E REPRODUÇÕES GRÁFICAS</t>
  </si>
  <si>
    <t>4.1.02.05.006</t>
  </si>
  <si>
    <t>LIVROS, JORNAIS E REVISTAS</t>
  </si>
  <si>
    <t>4.1.02.05.007</t>
  </si>
  <si>
    <t>OUTROS MATERIAIS DE CONSUMO</t>
  </si>
  <si>
    <t>4.1.02.06</t>
  </si>
  <si>
    <t>DESPESAS COM VIAGENS</t>
  </si>
  <si>
    <t>4.1.02.06.001</t>
  </si>
  <si>
    <t>UNIFORMES E EPIs</t>
  </si>
  <si>
    <t>4.1.02.06.002</t>
  </si>
  <si>
    <t>ESTADIAS E HOSPEDAGENS - ADM</t>
  </si>
  <si>
    <t>4.1.02.06.004</t>
  </si>
  <si>
    <t>SERVIÇOS TRANSP. E OUTRAS DESP. DE LOCOM</t>
  </si>
  <si>
    <t>4.1.02.07</t>
  </si>
  <si>
    <t>OUTRAS DESPESAS GERAIS</t>
  </si>
  <si>
    <t>4.1.02.07.001</t>
  </si>
  <si>
    <t>CORREIOS, MENSAGEIROS E SERVIÇOS POSTAIS</t>
  </si>
  <si>
    <t>4.1.02.07.002</t>
  </si>
  <si>
    <t>SERVIÇOS LOCAÇÃO DE VEÍCULOS - ADM</t>
  </si>
  <si>
    <t>4.1.02.07.003</t>
  </si>
  <si>
    <t>LANCHES E REFEIÇÕES</t>
  </si>
  <si>
    <t>4.1.02.07.004</t>
  </si>
  <si>
    <t>SERVIÇOS LOCAÇÃO DE EQUIPAMENTOS ADM</t>
  </si>
  <si>
    <t>4.1.02.07.005</t>
  </si>
  <si>
    <t>SERVIÇOS TÁXI, CONDUÇÕES ETC. ADM</t>
  </si>
  <si>
    <t>4.1.02.07.006</t>
  </si>
  <si>
    <t>DESPESAS CARTORIAIS, LEGAIS E JUDICIAIS</t>
  </si>
  <si>
    <t>4.1.02.07.007</t>
  </si>
  <si>
    <t>SERVIÇOS FRETES, CARRETOS E TRANSP. ADM</t>
  </si>
  <si>
    <t>4.1.02.07.008</t>
  </si>
  <si>
    <t>SEGUROS GERAIS</t>
  </si>
  <si>
    <t>4.1.02.07.009</t>
  </si>
  <si>
    <t>ALUGUÉIS E CONDOMÍNIOS</t>
  </si>
  <si>
    <t>4.1.02.07.015</t>
  </si>
  <si>
    <t>OUTRAS DESPESAS|SISTEMA DE GESTÃO</t>
  </si>
  <si>
    <t>PROGRAMAS DE TRABALHO - ÁREA FIM</t>
  </si>
  <si>
    <t>4.2.01</t>
  </si>
  <si>
    <t>DESPESAS COM ATIVIDADES CULTURAIS</t>
  </si>
  <si>
    <t>4.2.01.01</t>
  </si>
  <si>
    <t>SERVIÇOS ARTISTICOS</t>
  </si>
  <si>
    <t>4.2.01.01.002</t>
  </si>
  <si>
    <t>SERVIÇOS DE PRODUÇÃO DE PROJETOS</t>
  </si>
  <si>
    <t>4.2.01.01.003</t>
  </si>
  <si>
    <t>SERVIÇOS DE COORDENAÇÃO DE PROJETOS</t>
  </si>
  <si>
    <t>4.2.01.01.005</t>
  </si>
  <si>
    <t>SERVIÇOS DE PROFESSORES E PALESTRANTES</t>
  </si>
  <si>
    <t>4.2.01.01.008</t>
  </si>
  <si>
    <t>SERVIÇOS ARTÍSTICOS AUTONOMOS</t>
  </si>
  <si>
    <t>4.2.01.01.010</t>
  </si>
  <si>
    <t>DIÁRIAS DE ALIMENTAÇÃO</t>
  </si>
  <si>
    <t>4.2.01.01.011</t>
  </si>
  <si>
    <t>SERVIÇOS EXPOSIÇÃO</t>
  </si>
  <si>
    <t>4.2.01.01.013</t>
  </si>
  <si>
    <t>BOLSA AUXÍLIO</t>
  </si>
  <si>
    <t>4.2.01.01.014</t>
  </si>
  <si>
    <t>BOLSISTAS - AJUDA DE CUSTOS</t>
  </si>
  <si>
    <t>4.2.01.01.021</t>
  </si>
  <si>
    <t>PROGRAMA DE ACERVO - PESQUISA</t>
  </si>
  <si>
    <t>4.2.01.01.022</t>
  </si>
  <si>
    <t>PROGRAMA DE ACERVO - RESERVA TÉCNICA EXTERNA</t>
  </si>
  <si>
    <t>4.2.01.01.023</t>
  </si>
  <si>
    <t>PROGRAMA DE ACERVO - CONSERVAÇÃO PREVENTIVA</t>
  </si>
  <si>
    <t>4.2.01.01.024</t>
  </si>
  <si>
    <t>PROGRAMA DE ACERVO - RESTAURO</t>
  </si>
  <si>
    <t>4.2.01.01.025</t>
  </si>
  <si>
    <t>PROGRAMA DE ACERVO - MOBILIÁRIO|EQUIPAMENTOS</t>
  </si>
  <si>
    <t>4.2.01.01.026</t>
  </si>
  <si>
    <t>PROGRAMA DE ACERVO - BANCO DE DADOS/ACERVOS</t>
  </si>
  <si>
    <t>4.2.01.01.027</t>
  </si>
  <si>
    <t>PROG. DE EXPO. - PROGRAMAÇÃO CULTURAL</t>
  </si>
  <si>
    <t>4.2.01.01.028</t>
  </si>
  <si>
    <t>PROG. EDUCATIVO - MATERIAIS  EDUCATIVOS</t>
  </si>
  <si>
    <t>4.2.01.01.029</t>
  </si>
  <si>
    <t>PROGRAMAS BIBLIOTECA - PROGRAMAÇÃO</t>
  </si>
  <si>
    <t>4.2.01.01.030</t>
  </si>
  <si>
    <t>PROG. BIBLIOTECA - SERVIÇO DE ASS. DE CONTEÚDO</t>
  </si>
  <si>
    <t>4.2.01.01.031</t>
  </si>
  <si>
    <t>PROG. FÁBRICA ABERTA - PROG. FÁBRICA ABERTA</t>
  </si>
  <si>
    <t>4.2.01.01.032</t>
  </si>
  <si>
    <t>PROG. PEDAGÓGICOS - SAÍDAS PEDAGÓGICAS</t>
  </si>
  <si>
    <t>4.2.01.01.033</t>
  </si>
  <si>
    <t>PROG. PEDAGÓGICOS - CONTRATAÇÃO PROFISSIONAIS</t>
  </si>
  <si>
    <t>4.2.01.01.034</t>
  </si>
  <si>
    <t>PROG. PEDAGÓGICOS - CIRC. - NOVOS PROJETOS</t>
  </si>
  <si>
    <t>4.2.01.01.035</t>
  </si>
  <si>
    <t>PROG. PEDAGÓGICOS - CULT SP NA ESTRADA</t>
  </si>
  <si>
    <t>4.2.01.02</t>
  </si>
  <si>
    <t>SERVIÇOS TECNICOS DE PRODUÇÃO</t>
  </si>
  <si>
    <t>4.2.01.02.001</t>
  </si>
  <si>
    <t>SERVIÇOS LOCAÇÃO DE EQUIP. PROGRAMAÇÃO</t>
  </si>
  <si>
    <t>4.2.01.02.003</t>
  </si>
  <si>
    <t>SERVIÇOS DE LIMPEZA</t>
  </si>
  <si>
    <t>4.2.01.02.005</t>
  </si>
  <si>
    <t>SERVIÇOS DE TRANSPORTE</t>
  </si>
  <si>
    <t>4.2.01.02.006</t>
  </si>
  <si>
    <t>SERVIÇOS LOCAÇÃO DE ESPAÇO</t>
  </si>
  <si>
    <t>4.2.01.02.009</t>
  </si>
  <si>
    <t>SERVIÇOS LOCACAO DE VEÍCULOS PROGRAMAÇÃO</t>
  </si>
  <si>
    <t>4.2.01.04</t>
  </si>
  <si>
    <t>MATERIAIS DE PRODUÇÃO</t>
  </si>
  <si>
    <t>4.2.01.04.001</t>
  </si>
  <si>
    <t>MATERIAIS AUXILIARES</t>
  </si>
  <si>
    <t>4.2.01.04.002</t>
  </si>
  <si>
    <t>4.2.01.04.004</t>
  </si>
  <si>
    <t>DEMAIS MATERIAIS DE PRODUÇÃO</t>
  </si>
  <si>
    <t>4.2.01.04.006</t>
  </si>
  <si>
    <t>MATERIAIS DE PROD./EQUIP./IMPLEMENTOS</t>
  </si>
  <si>
    <t>4.2.01.04.008</t>
  </si>
  <si>
    <t>4.2.01.04.009</t>
  </si>
  <si>
    <t>LICENÇAS DE SOFTWARE</t>
  </si>
  <si>
    <t>4.2.01.04.010</t>
  </si>
  <si>
    <t>ASSESSORIA NUTRICIONAL</t>
  </si>
  <si>
    <t>4.2.01.05</t>
  </si>
  <si>
    <t>VIAGENS E TRANSPORTE DE PRODUÇÃO</t>
  </si>
  <si>
    <t>4.2.01.05.001</t>
  </si>
  <si>
    <t>PASSAGENS</t>
  </si>
  <si>
    <t>4.2.01.05.002</t>
  </si>
  <si>
    <t>ESTADIAS E HOSPEDAGENS - PROGRAMAÇÃO</t>
  </si>
  <si>
    <t>4.2.01.05.003</t>
  </si>
  <si>
    <t>SERVIÇOS TRANSP. LOCOMOÇÃO PROGRAMAÇÃO</t>
  </si>
  <si>
    <t>4.2.01.05.004</t>
  </si>
  <si>
    <t>ALIMENTACAO</t>
  </si>
  <si>
    <t>4.2.01.05.006</t>
  </si>
  <si>
    <t>SERVIÇOS TÁXI|CONDUÇÕES ETC. PROGRAMAÇÃO</t>
  </si>
  <si>
    <t>DESPESAS DE DIVULGAÇÃO E COMUNICAÇÃO</t>
  </si>
  <si>
    <t>4.3.01</t>
  </si>
  <si>
    <t>4.3.01.01</t>
  </si>
  <si>
    <t>DIVULGAÇÃO E COMUNICAÇÃO DE PROJETOS</t>
  </si>
  <si>
    <t>4.3.01.01.001</t>
  </si>
  <si>
    <t>SERVIÇOS DE PROPAGANDA PUBLICIDADE</t>
  </si>
  <si>
    <t>4.3.01.01.002</t>
  </si>
  <si>
    <t>SERVIÇOS DE GRÁFICA E EDITORA</t>
  </si>
  <si>
    <t>4.3.01.01.005</t>
  </si>
  <si>
    <t>SERVIÇOS DE PRODUÇÃO DIGITAL-GRÁFICA</t>
  </si>
  <si>
    <t>4.3.01.01.007</t>
  </si>
  <si>
    <t>SERVIÇOS |OUTROS DIVULGAÇÃO|COMUNICAÇÃO</t>
  </si>
  <si>
    <t>4.4</t>
  </si>
  <si>
    <t>IMPOSTOS, TAXAS E CONTRIBUIÇÕES</t>
  </si>
  <si>
    <t>4.4.01</t>
  </si>
  <si>
    <t>4.4.01.01</t>
  </si>
  <si>
    <t>IMPOSTOS</t>
  </si>
  <si>
    <t>4.4.01.01.001</t>
  </si>
  <si>
    <t>IPTU</t>
  </si>
  <si>
    <t>4.4.01.02</t>
  </si>
  <si>
    <t>TAXAS</t>
  </si>
  <si>
    <t>4.4.01.02.001</t>
  </si>
  <si>
    <t>TAXAS MUNICIPAIS</t>
  </si>
  <si>
    <t>4.4.01.02.004</t>
  </si>
  <si>
    <t>ASSOCIAÇÃO DE CLASSES</t>
  </si>
  <si>
    <t>4.5</t>
  </si>
  <si>
    <t>DEPRECIAÇÃO E AMORTIZAÇÃO</t>
  </si>
  <si>
    <t>4.5.01</t>
  </si>
  <si>
    <t>4.5.01.01</t>
  </si>
  <si>
    <t>DEPRECIAÇÃO</t>
  </si>
  <si>
    <t>4.5.01.01.001</t>
  </si>
  <si>
    <t>DEPRECIAÇÃO MÓVEIS E UTENSÍLIOS</t>
  </si>
  <si>
    <t>4.5.01.01.002</t>
  </si>
  <si>
    <t>DEPRECIAÇÃO INSTALAÇÕES</t>
  </si>
  <si>
    <t>4.5.01.01.003</t>
  </si>
  <si>
    <t>DEPRECIAÇÃO EQUIP. DE INFORMÁTICA</t>
  </si>
  <si>
    <t>4.5.01.01.004</t>
  </si>
  <si>
    <t>DEPRECIAÇÃO EQUIP. DE TELECOMUNICAÇÕES</t>
  </si>
  <si>
    <t>4.5.01.01.005</t>
  </si>
  <si>
    <t>DEPRECIAÇÃO EQUIPAMENTOS DE SOM/LUZ</t>
  </si>
  <si>
    <t>4.5.01.01.006</t>
  </si>
  <si>
    <t>DEPRECIAÇÃO EQUIP. DE AUDIO E VIDEO</t>
  </si>
  <si>
    <t>4.5.01.01.007</t>
  </si>
  <si>
    <t>DEPRECIAÇÃO MAQUINAS E EQUIPAMENTOS</t>
  </si>
  <si>
    <t>4.5.01.01.008</t>
  </si>
  <si>
    <t>DEPRECIAÇÃO BENF.EM IMOVEIS DE TERCEIROS</t>
  </si>
  <si>
    <t>4.5.01.01.010</t>
  </si>
  <si>
    <t>DEPRECIAÇÃO VEÍCULOS</t>
  </si>
  <si>
    <t>4.5.01.01.011</t>
  </si>
  <si>
    <t>DEPRECIAÇÃO EQUIPAMENTO PROC DE DADOS</t>
  </si>
  <si>
    <t>4.5.01.02</t>
  </si>
  <si>
    <t>AMORTIZAÇÃO</t>
  </si>
  <si>
    <t>4.5.01.02.001</t>
  </si>
  <si>
    <t>4.5.01.03</t>
  </si>
  <si>
    <t>DEPRECIAÇÃO IMOBILIZADO DE TERCEIROS</t>
  </si>
  <si>
    <t>4.5.01.03.001</t>
  </si>
  <si>
    <t>4.5.01.03.002</t>
  </si>
  <si>
    <t>4.5.01.03.003</t>
  </si>
  <si>
    <t>DEPRECIAÇÃO EQUIPAMENTOS DE INFORMÁTICA</t>
  </si>
  <si>
    <t>4.5.01.03.004</t>
  </si>
  <si>
    <t>4.5.01.03.005</t>
  </si>
  <si>
    <t>4.5.01.03.006</t>
  </si>
  <si>
    <t>4.5.01.03.007</t>
  </si>
  <si>
    <t>4.5.01.03.008</t>
  </si>
  <si>
    <t>4.5.01.04</t>
  </si>
  <si>
    <t>AMORTIZAÇÃO DE TERCEIROS</t>
  </si>
  <si>
    <t>4.5.01.04.001</t>
  </si>
  <si>
    <t>4.6</t>
  </si>
  <si>
    <t>RESULTADOS FINANCEIROS LIQUIDOS</t>
  </si>
  <si>
    <t>4.6.01</t>
  </si>
  <si>
    <t>RECEITAS E DESPESAS FINANCEIRAS</t>
  </si>
  <si>
    <t>4.6.01.01</t>
  </si>
  <si>
    <t>DESPESAS FINANCEIRAS</t>
  </si>
  <si>
    <t>4.6.01.01.002</t>
  </si>
  <si>
    <t>DESPESAS BANCÁRIAS</t>
  </si>
  <si>
    <t>4.6.01.01.003</t>
  </si>
  <si>
    <t>JUROS PASSIVO</t>
  </si>
  <si>
    <t>4.6.01.01.005</t>
  </si>
  <si>
    <t>COFINS S/ RECEITA FINANCEIRA</t>
  </si>
  <si>
    <t>4.6.01.02</t>
  </si>
  <si>
    <t>4.6.01.02.001</t>
  </si>
  <si>
    <t>DESCONTOS OBTIDOS</t>
  </si>
  <si>
    <t>4.6.01.02.002</t>
  </si>
  <si>
    <t>RECEITAS DE APLICAÇÕES FINANCEIRAS</t>
  </si>
  <si>
    <t>4.7</t>
  </si>
  <si>
    <t>OUTROS RESULTADOS</t>
  </si>
  <si>
    <t>4.7.01</t>
  </si>
  <si>
    <t>OUTRAS DESPESAS E RECEITAS</t>
  </si>
  <si>
    <t>4.7.01.01</t>
  </si>
  <si>
    <t>4.7.01.01.002</t>
  </si>
  <si>
    <t>Prejuízo Acumulado</t>
  </si>
  <si>
    <t xml:space="preserve">INSTITUTO POIESIS </t>
  </si>
  <si>
    <t>Diretor Administrativo Financeiro Interino</t>
  </si>
  <si>
    <t>CG 01/2023 - RELATÓRIO GERENCIAL - 2º QUADRIMESTRE 2026 - Museus-Casa</t>
  </si>
  <si>
    <t>Instituto Poiesis</t>
  </si>
  <si>
    <t>quarta-feira, 23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</si>
</sst>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dddd&quot;, &quot;d&quot; de &quot;mmmm&quot; de &quot;yyyy"/>
    <numFmt numFmtId="167" formatCode="#,##0.00_ ;\-#,##0.00\ "/>
    <numFmt numFmtId="168" formatCode="&quot;R$&quot;\ 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FF0000"/>
      <name val="Tahoma"/>
      <family val="2"/>
    </font>
    <font>
      <sz val="9"/>
      <color rgb="FFFF0000"/>
      <name val="Tahoma"/>
      <family val="2"/>
    </font>
    <font>
      <b/>
      <sz val="13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7"/>
      <color rgb="FF0000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1"/>
      <color rgb="FF000000"/>
      <name val="Arial"/>
      <family val="2"/>
    </font>
    <font>
      <sz val="8"/>
      <name val="Tahoma"/>
      <family val="2"/>
    </font>
    <font>
      <sz val="10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sz val="11"/>
      <color rgb="FF008000"/>
      <name val="Calibri"/>
      <family val="2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5D8AA8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  <xf numFmtId="0" fontId="10" fillId="0" borderId="0"/>
    <xf numFmtId="0" fontId="12" fillId="0" borderId="0">
      <alignment horizontal="righ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3" fillId="0" borderId="0">
      <alignment horizontal="right" vertical="top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4" fillId="0" borderId="0">
      <alignment horizontal="right" vertical="top"/>
    </xf>
    <xf numFmtId="0" fontId="14" fillId="0" borderId="0">
      <alignment horizontal="left" vertical="top"/>
    </xf>
    <xf numFmtId="0" fontId="14" fillId="0" borderId="0">
      <alignment horizontal="left" vertical="top"/>
    </xf>
    <xf numFmtId="0" fontId="15" fillId="0" borderId="0">
      <alignment horizontal="center" vertical="top"/>
    </xf>
    <xf numFmtId="0" fontId="16" fillId="0" borderId="0">
      <alignment horizontal="right" vertical="top"/>
    </xf>
    <xf numFmtId="0" fontId="16" fillId="0" borderId="0">
      <alignment horizontal="left" vertical="top"/>
    </xf>
    <xf numFmtId="0" fontId="17" fillId="0" borderId="0">
      <alignment horizontal="left" vertical="top"/>
    </xf>
    <xf numFmtId="0" fontId="19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43" fontId="2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65" fontId="3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164" fontId="5" fillId="0" borderId="0" xfId="2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43" fontId="3" fillId="2" borderId="1" xfId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43" fontId="2" fillId="0" borderId="1" xfId="1" applyFont="1" applyBorder="1" applyAlignment="1">
      <alignment vertical="center"/>
    </xf>
    <xf numFmtId="43" fontId="3" fillId="3" borderId="5" xfId="1" applyFont="1" applyFill="1" applyBorder="1" applyAlignment="1">
      <alignment horizontal="right" vertical="center"/>
    </xf>
    <xf numFmtId="43" fontId="3" fillId="3" borderId="5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43" fontId="2" fillId="3" borderId="9" xfId="1" applyFont="1" applyFill="1" applyBorder="1" applyAlignment="1">
      <alignment vertical="center"/>
    </xf>
    <xf numFmtId="167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NumberFormat="1" applyFill="1" applyAlignment="1" applyProtection="1"/>
    <xf numFmtId="0" fontId="22" fillId="6" borderId="0" xfId="0" applyNumberFormat="1" applyFont="1" applyFill="1" applyAlignment="1" applyProtection="1"/>
    <xf numFmtId="0" fontId="23" fillId="7" borderId="15" xfId="0" applyNumberFormat="1" applyFont="1" applyFill="1" applyBorder="1" applyAlignment="1" applyProtection="1"/>
    <xf numFmtId="0" fontId="0" fillId="6" borderId="0" xfId="0" applyNumberFormat="1" applyFill="1" applyAlignment="1" applyProtection="1"/>
    <xf numFmtId="168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24" fillId="0" borderId="0" xfId="0" applyNumberFormat="1" applyFont="1" applyFill="1" applyAlignment="1" applyProtection="1"/>
    <xf numFmtId="0" fontId="25" fillId="0" borderId="0" xfId="0" applyNumberFormat="1" applyFont="1" applyFill="1" applyAlignment="1" applyProtection="1"/>
    <xf numFmtId="0" fontId="0" fillId="8" borderId="0" xfId="0" applyNumberFormat="1" applyFill="1" applyAlignment="1" applyProtection="1"/>
    <xf numFmtId="168" fontId="0" fillId="8" borderId="0" xfId="0" applyNumberFormat="1" applyFill="1" applyAlignment="1" applyProtection="1">
      <alignment horizontal="center"/>
    </xf>
    <xf numFmtId="0" fontId="0" fillId="8" borderId="0" xfId="0" applyNumberFormat="1" applyFill="1" applyAlignment="1" applyProtection="1">
      <alignment horizontal="center"/>
    </xf>
    <xf numFmtId="0" fontId="24" fillId="8" borderId="0" xfId="0" applyNumberFormat="1" applyFont="1" applyFill="1" applyAlignment="1" applyProtection="1"/>
    <xf numFmtId="43" fontId="3" fillId="3" borderId="9" xfId="1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center" vertical="center"/>
    </xf>
    <xf numFmtId="0" fontId="0" fillId="0" borderId="0" xfId="0"/>
    <xf numFmtId="0" fontId="25" fillId="8" borderId="0" xfId="0" applyNumberFormat="1" applyFont="1" applyFill="1" applyAlignment="1" applyProtection="1"/>
    <xf numFmtId="168" fontId="0" fillId="8" borderId="0" xfId="0" applyNumberFormat="1" applyFill="1" applyAlignment="1" applyProtection="1"/>
    <xf numFmtId="0" fontId="26" fillId="0" borderId="0" xfId="0" applyFont="1"/>
    <xf numFmtId="43" fontId="0" fillId="0" borderId="0" xfId="1" applyFont="1"/>
    <xf numFmtId="0" fontId="11" fillId="0" borderId="0" xfId="0" applyFont="1"/>
    <xf numFmtId="0" fontId="26" fillId="0" borderId="0" xfId="0" quotePrefix="1" applyFont="1"/>
    <xf numFmtId="39" fontId="26" fillId="0" borderId="0" xfId="0" applyNumberFormat="1" applyFont="1"/>
    <xf numFmtId="0" fontId="27" fillId="0" borderId="0" xfId="0" quotePrefix="1" applyFont="1"/>
    <xf numFmtId="0" fontId="27" fillId="0" borderId="0" xfId="0" applyFont="1"/>
    <xf numFmtId="39" fontId="27" fillId="0" borderId="0" xfId="0" applyNumberFormat="1" applyFont="1"/>
    <xf numFmtId="39" fontId="27" fillId="8" borderId="0" xfId="0" applyNumberFormat="1" applyFont="1" applyFill="1"/>
    <xf numFmtId="43" fontId="0" fillId="8" borderId="0" xfId="1" applyFont="1" applyFill="1" applyAlignment="1" applyProtection="1">
      <alignment horizontal="center"/>
    </xf>
    <xf numFmtId="4" fontId="0" fillId="0" borderId="0" xfId="0" applyNumberFormat="1"/>
    <xf numFmtId="166" fontId="8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166" fontId="8" fillId="4" borderId="0" xfId="0" applyNumberFormat="1" applyFont="1" applyFill="1" applyAlignment="1">
      <alignment horizontal="center"/>
    </xf>
    <xf numFmtId="43" fontId="3" fillId="3" borderId="9" xfId="1" applyFont="1" applyFill="1" applyBorder="1" applyAlignment="1">
      <alignment horizontal="right" vertical="center"/>
    </xf>
    <xf numFmtId="43" fontId="3" fillId="3" borderId="5" xfId="1" applyFont="1" applyFill="1" applyBorder="1" applyAlignment="1">
      <alignment horizontal="right" vertical="center"/>
    </xf>
    <xf numFmtId="43" fontId="3" fillId="3" borderId="9" xfId="1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3" fontId="3" fillId="3" borderId="9" xfId="1" applyFont="1" applyFill="1" applyBorder="1" applyAlignment="1">
      <alignment horizontal="center" vertical="center" wrapText="1"/>
    </xf>
    <xf numFmtId="43" fontId="3" fillId="3" borderId="5" xfId="1" applyFont="1" applyFill="1" applyBorder="1" applyAlignment="1">
      <alignment horizontal="center" vertical="center" wrapText="1"/>
    </xf>
    <xf numFmtId="43" fontId="3" fillId="0" borderId="9" xfId="1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center" vertical="center" wrapText="1"/>
    </xf>
    <xf numFmtId="0" fontId="0" fillId="0" borderId="14" xfId="0" applyNumberFormat="1" applyFill="1" applyBorder="1" applyAlignment="1" applyProtection="1"/>
    <xf numFmtId="0" fontId="0" fillId="0" borderId="0" xfId="0" applyNumberFormat="1" applyFill="1" applyAlignment="1" applyProtection="1"/>
    <xf numFmtId="0" fontId="20" fillId="5" borderId="13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Alignment="1" applyProtection="1">
      <alignment horizontal="center"/>
    </xf>
  </cellXfs>
  <cellStyles count="20">
    <cellStyle name="Normal" xfId="0" builtinId="0"/>
    <cellStyle name="Normal 2" xfId="3"/>
    <cellStyle name="Normal 2 2" xfId="5"/>
    <cellStyle name="Normal 3" xfId="19"/>
    <cellStyle name="S10" xfId="10"/>
    <cellStyle name="S11" xfId="9"/>
    <cellStyle name="S12" xfId="11"/>
    <cellStyle name="S13" xfId="7"/>
    <cellStyle name="S14" xfId="6"/>
    <cellStyle name="S15" xfId="8"/>
    <cellStyle name="S17" xfId="18"/>
    <cellStyle name="S4" xfId="17"/>
    <cellStyle name="S5" xfId="16"/>
    <cellStyle name="S6" xfId="15"/>
    <cellStyle name="S7" xfId="13"/>
    <cellStyle name="S8" xfId="12"/>
    <cellStyle name="S9" xfId="14"/>
    <cellStyle name="Separador de milhares 2" xfId="4"/>
    <cellStyle name="Vírgula" xfId="1" builtinId="3"/>
    <cellStyle name="Vírgul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REDE/FECHAMENTO%20CONTABIL/2019/02_2019/Execu&#231;&#227;o%20Or&#231;ament&#225;ria/MUSEUS/UPPM%20-%20Execu&#231;&#227;o%20Or&#231;ament&#225;ria%2012_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iesis_\Downloads\Museus_Relat&#243;rio%20Receitas%20e%20Despesas_1&#186;%20Quad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DC"/>
      <sheetName val="PC - CTB X GER - PESSOAL"/>
      <sheetName val="PC - CTB X GER"/>
      <sheetName val="BD-RAZ IMOB"/>
      <sheetName val="Museus 1º.Tr_2018 "/>
      <sheetName val="BD-RAZ"/>
      <sheetName val="TOT-UPPM - REAL"/>
      <sheetName val="UPPM-CDR - REAL"/>
      <sheetName val="UPPM-CGA - REAL"/>
      <sheetName val="UPPM-CMA - REAL"/>
      <sheetName val="UPPM-CORP - REAL"/>
      <sheetName val="Geral (2)"/>
      <sheetName val="PROJETO CGA - CAIXA"/>
      <sheetName val="G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IMESTRAL"/>
      <sheetName val="TOTAL MUSEUS 1º QUAD."/>
      <sheetName val="bal 01.2026"/>
      <sheetName val="bal 02.2026"/>
      <sheetName val="bal 03.2026"/>
      <sheetName val="bal 04.20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  <outlinePr summaryBelow="0"/>
  </sheetPr>
  <dimension ref="B1:XFD478"/>
  <sheetViews>
    <sheetView showGridLines="0" tabSelected="1" topLeftCell="A29" zoomScaleNormal="100" workbookViewId="0">
      <selection activeCell="F67" sqref="F67"/>
    </sheetView>
  </sheetViews>
  <sheetFormatPr defaultColWidth="0" defaultRowHeight="11.25" zeroHeight="1" outlineLevelRow="1" x14ac:dyDescent="0.25"/>
  <cols>
    <col min="1" max="1" width="2.85546875" style="1" customWidth="1"/>
    <col min="2" max="2" width="3.5703125" style="1" customWidth="1"/>
    <col min="3" max="3" width="3.28515625" style="1" customWidth="1"/>
    <col min="4" max="4" width="5.5703125" style="1" customWidth="1"/>
    <col min="5" max="5" width="65.85546875" style="1" customWidth="1"/>
    <col min="6" max="6" width="18.42578125" style="1" customWidth="1"/>
    <col min="7" max="7" width="17.28515625" style="1" customWidth="1"/>
    <col min="8" max="9" width="19.140625" style="1" customWidth="1"/>
    <col min="10" max="10" width="19.140625" style="2" customWidth="1"/>
    <col min="11" max="11" width="20.5703125" style="1" bestFit="1" customWidth="1"/>
    <col min="12" max="16383" width="9.140625" style="1" hidden="1"/>
    <col min="16384" max="16384" width="14" style="1" customWidth="1"/>
  </cols>
  <sheetData>
    <row r="1" spans="2:11 16384:16384" x14ac:dyDescent="0.25"/>
    <row r="2" spans="2:11 16384:16384" ht="16.5" x14ac:dyDescent="0.25">
      <c r="B2" s="99" t="s">
        <v>1223</v>
      </c>
      <c r="C2" s="99"/>
      <c r="D2" s="99"/>
      <c r="E2" s="99"/>
      <c r="F2" s="99"/>
      <c r="G2" s="99"/>
      <c r="H2" s="99"/>
      <c r="I2" s="99"/>
      <c r="J2" s="99"/>
    </row>
    <row r="3" spans="2:11 16384:16384" ht="16.5" x14ac:dyDescent="0.25">
      <c r="B3" s="99" t="s">
        <v>1225</v>
      </c>
      <c r="C3" s="99"/>
      <c r="D3" s="99"/>
      <c r="E3" s="99"/>
      <c r="F3" s="99"/>
      <c r="G3" s="99"/>
      <c r="H3" s="99"/>
      <c r="I3" s="99"/>
      <c r="J3" s="99"/>
    </row>
    <row r="4" spans="2:11 16384:16384" x14ac:dyDescent="0.25">
      <c r="F4" s="3"/>
      <c r="G4" s="3"/>
      <c r="H4" s="3"/>
      <c r="I4" s="3"/>
    </row>
    <row r="5" spans="2:11 16384:16384" x14ac:dyDescent="0.25">
      <c r="F5" s="4" t="s">
        <v>498</v>
      </c>
      <c r="G5" s="4" t="s">
        <v>499</v>
      </c>
      <c r="H5" s="4" t="s">
        <v>500</v>
      </c>
      <c r="I5" s="4" t="s">
        <v>501</v>
      </c>
      <c r="J5" s="4" t="s">
        <v>502</v>
      </c>
    </row>
    <row r="6" spans="2:11 16384:16384" x14ac:dyDescent="0.25"/>
    <row r="7" spans="2:11 16384:16384" s="2" customFormat="1" x14ac:dyDescent="0.25">
      <c r="B7" s="5" t="s">
        <v>52</v>
      </c>
      <c r="C7" s="6" t="s">
        <v>51</v>
      </c>
      <c r="D7" s="6"/>
      <c r="E7" s="7"/>
      <c r="F7" s="43">
        <f>+SUM(F8:F11)</f>
        <v>833319.44</v>
      </c>
      <c r="G7" s="43">
        <f t="shared" ref="G7:J7" si="0">+SUM(G8:G11)</f>
        <v>815732.56</v>
      </c>
      <c r="H7" s="43">
        <f t="shared" si="0"/>
        <v>823858.55</v>
      </c>
      <c r="I7" s="43">
        <f t="shared" si="0"/>
        <v>795955.96</v>
      </c>
      <c r="J7" s="43">
        <f t="shared" si="0"/>
        <v>3268866.51</v>
      </c>
    </row>
    <row r="8" spans="2:11 16384:16384" x14ac:dyDescent="0.25">
      <c r="B8" s="9"/>
      <c r="C8" s="10" t="s">
        <v>50</v>
      </c>
      <c r="D8" s="10"/>
      <c r="E8" s="11"/>
      <c r="F8" s="46">
        <f>'SMAC SCEIC 2º QUAD.'!I12</f>
        <v>725452.16</v>
      </c>
      <c r="G8" s="46">
        <f>'SMAC SCEIC 2º QUAD.'!J12</f>
        <v>725452.16</v>
      </c>
      <c r="H8" s="46">
        <f>'SMAC SCEIC 2º QUAD.'!K12</f>
        <v>725452.16</v>
      </c>
      <c r="I8" s="46">
        <f>'SMAC SCEIC 2º QUAD.'!L12</f>
        <v>725452.17</v>
      </c>
      <c r="J8" s="46">
        <f>SUM(F8:I8)</f>
        <v>2901808.65</v>
      </c>
    </row>
    <row r="9" spans="2:11 16384:16384" x14ac:dyDescent="0.25">
      <c r="B9" s="9"/>
      <c r="C9" s="10" t="s">
        <v>49</v>
      </c>
      <c r="D9" s="10"/>
      <c r="E9" s="11"/>
      <c r="F9" s="46">
        <f>+'SMAC SCEIC 2º QUAD.'!I30</f>
        <v>24214.720000000001</v>
      </c>
      <c r="G9" s="46">
        <f>+'SMAC SCEIC 2º QUAD.'!J30</f>
        <v>24214.720000000001</v>
      </c>
      <c r="H9" s="46">
        <f>+'SMAC SCEIC 2º QUAD.'!K30</f>
        <v>24214.720000000001</v>
      </c>
      <c r="I9" s="46">
        <f>+'SMAC SCEIC 2º QUAD.'!L30</f>
        <v>24214.720000000001</v>
      </c>
      <c r="J9" s="46">
        <f t="shared" ref="J9:J11" si="1">SUM(F9:I9)</f>
        <v>96858.880000000005</v>
      </c>
    </row>
    <row r="10" spans="2:11 16384:16384" x14ac:dyDescent="0.25">
      <c r="B10" s="9"/>
      <c r="C10" s="10" t="s">
        <v>48</v>
      </c>
      <c r="D10" s="10"/>
      <c r="E10" s="11"/>
      <c r="F10" s="46">
        <v>0</v>
      </c>
      <c r="G10" s="46">
        <v>0</v>
      </c>
      <c r="H10" s="46">
        <v>0</v>
      </c>
      <c r="I10" s="46">
        <v>0</v>
      </c>
      <c r="J10" s="46">
        <f t="shared" si="1"/>
        <v>0</v>
      </c>
    </row>
    <row r="11" spans="2:11 16384:16384" x14ac:dyDescent="0.25">
      <c r="B11" s="9"/>
      <c r="C11" s="10" t="s">
        <v>47</v>
      </c>
      <c r="D11" s="10"/>
      <c r="E11" s="11"/>
      <c r="F11" s="46">
        <f>+'SMAC SCEIC 2º QUAD.'!I46</f>
        <v>83652.56</v>
      </c>
      <c r="G11" s="46">
        <f>+'SMAC SCEIC 2º QUAD.'!J46</f>
        <v>66065.679999999993</v>
      </c>
      <c r="H11" s="46">
        <f>+'SMAC SCEIC 2º QUAD.'!K46</f>
        <v>74191.67</v>
      </c>
      <c r="I11" s="46">
        <f>+'SMAC SCEIC 2º QUAD.'!L46</f>
        <v>46289.07</v>
      </c>
      <c r="J11" s="46">
        <f t="shared" si="1"/>
        <v>270198.98</v>
      </c>
    </row>
    <row r="12" spans="2:11 16384:16384" s="2" customFormat="1" x14ac:dyDescent="0.25">
      <c r="B12" s="5" t="s">
        <v>46</v>
      </c>
      <c r="C12" s="6" t="s">
        <v>45</v>
      </c>
      <c r="D12" s="6"/>
      <c r="E12" s="7"/>
      <c r="F12" s="43">
        <f>+F13+F21+F23+F25+F27+F29+F31+F33</f>
        <v>693616.55</v>
      </c>
      <c r="G12" s="43">
        <f>+G13+G21+G23+G25+G27+G29+G31+G33</f>
        <v>823705.53999999992</v>
      </c>
      <c r="H12" s="43">
        <f>+H13+H21+H23+H25+H27+H29+H31+H33</f>
        <v>662595.83999999997</v>
      </c>
      <c r="I12" s="43">
        <f>+I13+I21+I23+I25+I27+I29+I31+I33</f>
        <v>756962.76</v>
      </c>
      <c r="J12" s="43">
        <f>+J13+J21+J23+J25+J27+J29+J31+J33</f>
        <v>2936880.69</v>
      </c>
      <c r="K12" s="12"/>
      <c r="XFD12" s="13"/>
    </row>
    <row r="13" spans="2:11 16384:16384" s="2" customFormat="1" x14ac:dyDescent="0.25">
      <c r="B13" s="14" t="s">
        <v>44</v>
      </c>
      <c r="C13" s="15" t="s">
        <v>43</v>
      </c>
      <c r="D13" s="10"/>
      <c r="E13" s="11"/>
      <c r="F13" s="44">
        <f>+SUM(F14:F20)</f>
        <v>387979.85000000003</v>
      </c>
      <c r="G13" s="44">
        <f t="shared" ref="G13:J13" si="2">+SUM(G14:G20)</f>
        <v>421173.63</v>
      </c>
      <c r="H13" s="44">
        <f t="shared" si="2"/>
        <v>265402.43</v>
      </c>
      <c r="I13" s="44">
        <f t="shared" si="2"/>
        <v>420139.16000000003</v>
      </c>
      <c r="J13" s="44">
        <f t="shared" si="2"/>
        <v>1494695.07</v>
      </c>
      <c r="K13" s="17"/>
      <c r="XFD13" s="13"/>
    </row>
    <row r="14" spans="2:11 16384:16384" x14ac:dyDescent="0.25">
      <c r="B14" s="9"/>
      <c r="C14" s="10" t="s">
        <v>42</v>
      </c>
      <c r="D14" s="100" t="s">
        <v>41</v>
      </c>
      <c r="E14" s="101"/>
      <c r="F14" s="45">
        <f>+'SMAC SCEIC 2º QUAD.'!I58</f>
        <v>378946.58</v>
      </c>
      <c r="G14" s="45">
        <f>+'SMAC SCEIC 2º QUAD.'!J58</f>
        <v>411387.24</v>
      </c>
      <c r="H14" s="45">
        <f>+'SMAC SCEIC 2º QUAD.'!K58</f>
        <v>256058.42</v>
      </c>
      <c r="I14" s="45">
        <f>+'SMAC SCEIC 2º QUAD.'!L58</f>
        <v>410352.76</v>
      </c>
      <c r="J14" s="46">
        <f>SUM(F14:I14)</f>
        <v>1456745</v>
      </c>
      <c r="XFD14" s="19"/>
    </row>
    <row r="15" spans="2:11 16384:16384" ht="11.25" hidden="1" customHeight="1" x14ac:dyDescent="0.25">
      <c r="B15" s="9"/>
      <c r="C15" s="10"/>
      <c r="D15" s="10"/>
      <c r="E15" s="11">
        <v>400030</v>
      </c>
      <c r="F15" s="45"/>
      <c r="G15" s="45"/>
      <c r="H15" s="45"/>
      <c r="I15" s="45"/>
      <c r="J15" s="46">
        <f t="shared" ref="J15:J33" si="3">SUM(F15:I15)</f>
        <v>0</v>
      </c>
    </row>
    <row r="16" spans="2:11 16384:16384" ht="11.25" hidden="1" customHeight="1" outlineLevel="1" x14ac:dyDescent="0.25">
      <c r="B16" s="9"/>
      <c r="C16" s="10"/>
      <c r="D16" s="10"/>
      <c r="E16" s="11">
        <v>400056</v>
      </c>
      <c r="F16" s="45"/>
      <c r="G16" s="45"/>
      <c r="H16" s="45"/>
      <c r="I16" s="45"/>
      <c r="J16" s="46">
        <f t="shared" si="3"/>
        <v>0</v>
      </c>
    </row>
    <row r="17" spans="2:11 16384:16384" ht="11.25" hidden="1" customHeight="1" outlineLevel="1" x14ac:dyDescent="0.25">
      <c r="B17" s="9"/>
      <c r="C17" s="10"/>
      <c r="D17" s="10"/>
      <c r="E17" s="11">
        <v>400103</v>
      </c>
      <c r="F17" s="45"/>
      <c r="G17" s="45"/>
      <c r="H17" s="45"/>
      <c r="I17" s="45"/>
      <c r="J17" s="46">
        <f t="shared" si="3"/>
        <v>0</v>
      </c>
    </row>
    <row r="18" spans="2:11 16384:16384" ht="11.25" hidden="1" customHeight="1" outlineLevel="1" x14ac:dyDescent="0.25">
      <c r="B18" s="9"/>
      <c r="C18" s="10"/>
      <c r="D18" s="10"/>
      <c r="E18" s="11">
        <v>400102</v>
      </c>
      <c r="F18" s="45"/>
      <c r="G18" s="45"/>
      <c r="H18" s="45"/>
      <c r="I18" s="45"/>
      <c r="J18" s="46">
        <f t="shared" si="3"/>
        <v>0</v>
      </c>
    </row>
    <row r="19" spans="2:11 16384:16384" ht="11.25" hidden="1" customHeight="1" outlineLevel="1" x14ac:dyDescent="0.25">
      <c r="B19" s="9"/>
      <c r="C19" s="10"/>
      <c r="D19" s="10"/>
      <c r="E19" s="11">
        <v>400091</v>
      </c>
      <c r="F19" s="45"/>
      <c r="G19" s="45"/>
      <c r="H19" s="45"/>
      <c r="I19" s="45"/>
      <c r="J19" s="46">
        <f t="shared" si="3"/>
        <v>0</v>
      </c>
    </row>
    <row r="20" spans="2:11 16384:16384" ht="11.25" customHeight="1" outlineLevel="1" x14ac:dyDescent="0.25">
      <c r="B20" s="50"/>
      <c r="C20" s="10" t="s">
        <v>40</v>
      </c>
      <c r="D20" s="100" t="s">
        <v>39</v>
      </c>
      <c r="E20" s="101"/>
      <c r="F20" s="51">
        <f>+'SMAC SCEIC 2º QUAD.'!I55</f>
        <v>9033.27</v>
      </c>
      <c r="G20" s="51">
        <f>+'SMAC SCEIC 2º QUAD.'!J55</f>
        <v>9786.39</v>
      </c>
      <c r="H20" s="51">
        <f>+'SMAC SCEIC 2º QUAD.'!K55</f>
        <v>9344.01</v>
      </c>
      <c r="I20" s="51">
        <f>+'SMAC SCEIC 2º QUAD.'!L55</f>
        <v>9786.4</v>
      </c>
      <c r="J20" s="46">
        <f>SUM(F20:I20)</f>
        <v>37950.07</v>
      </c>
    </row>
    <row r="21" spans="2:11 16384:16384" s="21" customFormat="1" x14ac:dyDescent="0.25">
      <c r="B21" s="91" t="s">
        <v>37</v>
      </c>
      <c r="C21" s="102" t="s">
        <v>36</v>
      </c>
      <c r="D21" s="102"/>
      <c r="E21" s="103"/>
      <c r="F21" s="106">
        <f>+'SMAC SCEIC 2º QUAD.'!I67</f>
        <v>153919.06</v>
      </c>
      <c r="G21" s="106">
        <f>+'SMAC SCEIC 2º QUAD.'!J67-9.89</f>
        <v>168714.31999999998</v>
      </c>
      <c r="H21" s="106">
        <f>+'SMAC SCEIC 2º QUAD.'!K67+0.62</f>
        <v>177747.86</v>
      </c>
      <c r="I21" s="106">
        <f>+'SMAC SCEIC 2º QUAD.'!L67</f>
        <v>194003.1</v>
      </c>
      <c r="J21" s="87">
        <f t="shared" si="3"/>
        <v>694384.34</v>
      </c>
      <c r="K21" s="1"/>
      <c r="XFD21" s="20"/>
    </row>
    <row r="22" spans="2:11 16384:16384" s="21" customFormat="1" ht="15.75" customHeight="1" x14ac:dyDescent="0.25">
      <c r="B22" s="92"/>
      <c r="C22" s="104"/>
      <c r="D22" s="104"/>
      <c r="E22" s="105"/>
      <c r="F22" s="107"/>
      <c r="G22" s="107"/>
      <c r="H22" s="107"/>
      <c r="I22" s="107"/>
      <c r="J22" s="88">
        <f t="shared" si="3"/>
        <v>0</v>
      </c>
      <c r="K22" s="1"/>
      <c r="XFD22" s="20"/>
    </row>
    <row r="23" spans="2:11 16384:16384" s="21" customFormat="1" x14ac:dyDescent="0.25">
      <c r="B23" s="91" t="s">
        <v>35</v>
      </c>
      <c r="C23" s="93" t="s">
        <v>34</v>
      </c>
      <c r="D23" s="93"/>
      <c r="E23" s="94"/>
      <c r="F23" s="108">
        <f>+'SMAC SCEIC 2º QUAD.'!I76-F29</f>
        <v>42717.59</v>
      </c>
      <c r="G23" s="108">
        <f>+'SMAC SCEIC 2º QUAD.'!J76-G29</f>
        <v>46709.88</v>
      </c>
      <c r="H23" s="108">
        <f>+'SMAC SCEIC 2º QUAD.'!K76-H29</f>
        <v>49092.26</v>
      </c>
      <c r="I23" s="108">
        <f>+'SMAC SCEIC 2º QUAD.'!L76-I29</f>
        <v>48925.25</v>
      </c>
      <c r="J23" s="87">
        <f t="shared" si="3"/>
        <v>187444.98</v>
      </c>
      <c r="K23" s="1"/>
      <c r="XFD23" s="20"/>
    </row>
    <row r="24" spans="2:11 16384:16384" s="21" customFormat="1" x14ac:dyDescent="0.25">
      <c r="B24" s="92"/>
      <c r="C24" s="95"/>
      <c r="D24" s="95"/>
      <c r="E24" s="96"/>
      <c r="F24" s="109"/>
      <c r="G24" s="109"/>
      <c r="H24" s="109"/>
      <c r="I24" s="109"/>
      <c r="J24" s="88">
        <f t="shared" si="3"/>
        <v>0</v>
      </c>
      <c r="K24" s="1"/>
      <c r="XFD24" s="20"/>
    </row>
    <row r="25" spans="2:11 16384:16384" s="21" customFormat="1" x14ac:dyDescent="0.25">
      <c r="B25" s="91" t="s">
        <v>33</v>
      </c>
      <c r="C25" s="93" t="s">
        <v>32</v>
      </c>
      <c r="D25" s="93"/>
      <c r="E25" s="94"/>
      <c r="F25" s="89">
        <f>+'SMAC SCEIC 2º QUAD.'!I96</f>
        <v>57993.01</v>
      </c>
      <c r="G25" s="89">
        <f>+'SMAC SCEIC 2º QUAD.'!J96</f>
        <v>31890.09</v>
      </c>
      <c r="H25" s="89">
        <f>+'SMAC SCEIC 2º QUAD.'!K96</f>
        <v>30389.93</v>
      </c>
      <c r="I25" s="89">
        <f>+'SMAC SCEIC 2º QUAD.'!L96</f>
        <v>60249.62</v>
      </c>
      <c r="J25" s="87">
        <f t="shared" si="3"/>
        <v>180522.65</v>
      </c>
      <c r="K25" s="1"/>
      <c r="XFD25" s="20"/>
    </row>
    <row r="26" spans="2:11 16384:16384" s="21" customFormat="1" x14ac:dyDescent="0.25">
      <c r="B26" s="92"/>
      <c r="C26" s="95"/>
      <c r="D26" s="95"/>
      <c r="E26" s="96"/>
      <c r="F26" s="90"/>
      <c r="G26" s="90"/>
      <c r="H26" s="90"/>
      <c r="I26" s="90"/>
      <c r="J26" s="88">
        <f t="shared" si="3"/>
        <v>0</v>
      </c>
      <c r="K26" s="1"/>
      <c r="XFD26" s="20"/>
    </row>
    <row r="27" spans="2:11 16384:16384" s="21" customFormat="1" x14ac:dyDescent="0.25">
      <c r="B27" s="91" t="s">
        <v>31</v>
      </c>
      <c r="C27" s="93" t="s">
        <v>30</v>
      </c>
      <c r="D27" s="93"/>
      <c r="E27" s="94"/>
      <c r="F27" s="68">
        <f>+'SMAC SCEIC 2º QUAD.'!I105+'SMAC SCEIC 2º QUAD.'!I142</f>
        <v>49787.53</v>
      </c>
      <c r="G27" s="68">
        <f>+'SMAC SCEIC 2º QUAD.'!J105+'SMAC SCEIC 2º QUAD.'!J142</f>
        <v>155217.62</v>
      </c>
      <c r="H27" s="68">
        <f>+'SMAC SCEIC 2º QUAD.'!K105+'SMAC SCEIC 2º QUAD.'!K142</f>
        <v>126653.45999999999</v>
      </c>
      <c r="I27" s="68">
        <f>+'SMAC SCEIC 2º QUAD.'!L105+'SMAC SCEIC 2º QUAD.'!L142</f>
        <v>33645.630000000005</v>
      </c>
      <c r="J27" s="87">
        <f>SUM(F27:I27)</f>
        <v>365304.24</v>
      </c>
      <c r="K27" s="1"/>
      <c r="XFD27" s="20"/>
    </row>
    <row r="28" spans="2:11 16384:16384" s="21" customFormat="1" x14ac:dyDescent="0.25">
      <c r="B28" s="92"/>
      <c r="C28" s="95"/>
      <c r="D28" s="95"/>
      <c r="E28" s="96"/>
      <c r="F28" s="69"/>
      <c r="G28" s="69"/>
      <c r="H28" s="69"/>
      <c r="I28" s="69"/>
      <c r="J28" s="88"/>
      <c r="K28" s="1"/>
      <c r="XFD28" s="20"/>
    </row>
    <row r="29" spans="2:11 16384:16384" s="21" customFormat="1" x14ac:dyDescent="0.25">
      <c r="B29" s="91" t="s">
        <v>28</v>
      </c>
      <c r="C29" s="93" t="s">
        <v>27</v>
      </c>
      <c r="D29" s="93"/>
      <c r="E29" s="94"/>
      <c r="F29" s="89">
        <f>+'SMAC SCEIC 2º QUAD.'!I87</f>
        <v>1219.51</v>
      </c>
      <c r="G29" s="89">
        <f>+'SMAC SCEIC 2º QUAD.'!J87</f>
        <v>0</v>
      </c>
      <c r="H29" s="89">
        <f>+'SMAC SCEIC 2º QUAD.'!K87</f>
        <v>0</v>
      </c>
      <c r="I29" s="89">
        <f>+'SMAC SCEIC 2º QUAD.'!L87</f>
        <v>0</v>
      </c>
      <c r="J29" s="87">
        <f t="shared" si="3"/>
        <v>1219.51</v>
      </c>
      <c r="K29" s="1"/>
      <c r="XFD29" s="20"/>
    </row>
    <row r="30" spans="2:11 16384:16384" s="21" customFormat="1" x14ac:dyDescent="0.25">
      <c r="B30" s="92"/>
      <c r="C30" s="95"/>
      <c r="D30" s="95"/>
      <c r="E30" s="96"/>
      <c r="F30" s="90"/>
      <c r="G30" s="90"/>
      <c r="H30" s="90"/>
      <c r="I30" s="90"/>
      <c r="J30" s="88">
        <f t="shared" si="3"/>
        <v>0</v>
      </c>
      <c r="K30" s="22"/>
      <c r="XFD30" s="20"/>
    </row>
    <row r="31" spans="2:11 16384:16384" s="21" customFormat="1" ht="11.25" customHeight="1" x14ac:dyDescent="0.25">
      <c r="B31" s="91" t="s">
        <v>26</v>
      </c>
      <c r="C31" s="93" t="s">
        <v>25</v>
      </c>
      <c r="D31" s="93"/>
      <c r="E31" s="94"/>
      <c r="F31" s="89">
        <f>+'SMAC SCEIC 2º QUAD.'!I159</f>
        <v>0</v>
      </c>
      <c r="G31" s="89">
        <f>+'SMAC SCEIC 2º QUAD.'!J159</f>
        <v>0</v>
      </c>
      <c r="H31" s="89">
        <f>+'SMAC SCEIC 2º QUAD.'!K159</f>
        <v>13309.9</v>
      </c>
      <c r="I31" s="89">
        <f>+'SMAC SCEIC 2º QUAD.'!L159</f>
        <v>0</v>
      </c>
      <c r="J31" s="87">
        <f t="shared" si="3"/>
        <v>13309.9</v>
      </c>
      <c r="K31" s="1"/>
      <c r="XFD31" s="20"/>
    </row>
    <row r="32" spans="2:11 16384:16384" s="21" customFormat="1" x14ac:dyDescent="0.25">
      <c r="B32" s="92"/>
      <c r="C32" s="95"/>
      <c r="D32" s="95"/>
      <c r="E32" s="96"/>
      <c r="F32" s="90"/>
      <c r="G32" s="90"/>
      <c r="H32" s="90"/>
      <c r="I32" s="90"/>
      <c r="J32" s="88">
        <f t="shared" si="3"/>
        <v>0</v>
      </c>
      <c r="K32" s="22"/>
      <c r="XFD32" s="20"/>
    </row>
    <row r="33" spans="2:11 16384:16384" s="21" customFormat="1" ht="18.75" customHeight="1" x14ac:dyDescent="0.25">
      <c r="B33" s="23" t="s">
        <v>24</v>
      </c>
      <c r="C33" s="97" t="s">
        <v>23</v>
      </c>
      <c r="D33" s="97"/>
      <c r="E33" s="98"/>
      <c r="F33" s="47">
        <v>0</v>
      </c>
      <c r="G33" s="47">
        <v>0</v>
      </c>
      <c r="H33" s="47">
        <v>0</v>
      </c>
      <c r="I33" s="48">
        <v>0</v>
      </c>
      <c r="J33" s="47">
        <f t="shared" si="3"/>
        <v>0</v>
      </c>
      <c r="K33" s="1"/>
      <c r="XFD33" s="20"/>
    </row>
    <row r="34" spans="2:11 16384:16384" s="2" customFormat="1" x14ac:dyDescent="0.25">
      <c r="B34" s="24"/>
      <c r="C34" s="15"/>
      <c r="D34" s="15"/>
      <c r="E34" s="25"/>
      <c r="F34" s="16"/>
      <c r="G34" s="16"/>
      <c r="H34" s="16"/>
      <c r="I34" s="16"/>
      <c r="J34" s="16"/>
      <c r="K34" s="17"/>
      <c r="XFD34" s="1"/>
    </row>
    <row r="35" spans="2:11 16384:16384" s="2" customFormat="1" x14ac:dyDescent="0.25">
      <c r="B35" s="5" t="s">
        <v>22</v>
      </c>
      <c r="C35" s="6" t="s">
        <v>21</v>
      </c>
      <c r="D35" s="6"/>
      <c r="E35" s="7"/>
      <c r="F35" s="43">
        <f>F7-F12</f>
        <v>139702.8899999999</v>
      </c>
      <c r="G35" s="43">
        <f>G7-G12</f>
        <v>-7972.979999999865</v>
      </c>
      <c r="H35" s="43">
        <f>H7-H12</f>
        <v>161262.71000000008</v>
      </c>
      <c r="I35" s="43">
        <f>I7-I12</f>
        <v>38993.199999999953</v>
      </c>
      <c r="J35" s="43">
        <f>J7-J12</f>
        <v>331985.81999999983</v>
      </c>
      <c r="K35" s="12"/>
      <c r="XFD35" s="1"/>
    </row>
    <row r="36" spans="2:11 16384:16384" s="21" customFormat="1" x14ac:dyDescent="0.25">
      <c r="B36" s="26"/>
      <c r="C36" s="27"/>
      <c r="D36" s="27"/>
      <c r="E36" s="28"/>
      <c r="F36" s="29"/>
      <c r="G36" s="29"/>
      <c r="H36" s="29"/>
      <c r="I36" s="29"/>
      <c r="J36" s="29"/>
      <c r="K36" s="30"/>
      <c r="XFD36" s="20"/>
    </row>
    <row r="37" spans="2:11 16384:16384" s="2" customFormat="1" x14ac:dyDescent="0.25">
      <c r="B37" s="5" t="s">
        <v>20</v>
      </c>
      <c r="C37" s="6"/>
      <c r="D37" s="6"/>
      <c r="E37" s="7"/>
      <c r="F37" s="43">
        <f>SUM(F38:F40)</f>
        <v>4908136.38</v>
      </c>
      <c r="G37" s="43">
        <f t="shared" ref="G37:J37" si="4">SUM(G38:G40)</f>
        <v>4993051.72</v>
      </c>
      <c r="H37" s="43">
        <f t="shared" si="4"/>
        <v>4983938.0599999996</v>
      </c>
      <c r="I37" s="43">
        <f t="shared" si="4"/>
        <v>5218515.05</v>
      </c>
      <c r="J37" s="43">
        <f t="shared" si="4"/>
        <v>4908136.38</v>
      </c>
      <c r="K37" s="12"/>
      <c r="XFD37" s="1"/>
    </row>
    <row r="38" spans="2:11 16384:16384" ht="11.25" hidden="1" customHeight="1" x14ac:dyDescent="0.25">
      <c r="B38" s="9"/>
      <c r="C38" s="10" t="s">
        <v>6</v>
      </c>
      <c r="D38" s="10"/>
      <c r="E38" s="11"/>
      <c r="F38" s="46">
        <f>-'bal maio 2026'!C177</f>
        <v>3685591.11</v>
      </c>
      <c r="G38" s="46">
        <f>-'bal maio 2026'!F177</f>
        <v>3770506.45</v>
      </c>
      <c r="H38" s="46">
        <f>-'bal julho 2026'!C177</f>
        <v>3761392.79</v>
      </c>
      <c r="I38" s="46">
        <f>-'bal agosto 2026'!F177</f>
        <v>3650079.02</v>
      </c>
      <c r="J38" s="46">
        <f>F38</f>
        <v>3685591.11</v>
      </c>
      <c r="K38" s="1" t="s">
        <v>19</v>
      </c>
    </row>
    <row r="39" spans="2:11 16384:16384" ht="11.25" hidden="1" customHeight="1" x14ac:dyDescent="0.25">
      <c r="B39" s="9"/>
      <c r="C39" s="10" t="s">
        <v>5</v>
      </c>
      <c r="D39" s="10"/>
      <c r="E39" s="11"/>
      <c r="F39" s="46">
        <f>-'bal maio 2026'!C178</f>
        <v>578758.76</v>
      </c>
      <c r="G39" s="46">
        <f>-'bal maio 2026'!F178</f>
        <v>578758.76</v>
      </c>
      <c r="H39" s="46">
        <f>-'bal julho 2026'!C178</f>
        <v>578758.76</v>
      </c>
      <c r="I39" s="46">
        <f>-'bal agosto 2026'!F178</f>
        <v>673988.16</v>
      </c>
      <c r="J39" s="46">
        <f t="shared" ref="J39:J40" si="5">F39</f>
        <v>578758.76</v>
      </c>
      <c r="K39" s="1" t="s">
        <v>19</v>
      </c>
    </row>
    <row r="40" spans="2:11 16384:16384" ht="11.25" hidden="1" customHeight="1" x14ac:dyDescent="0.25">
      <c r="B40" s="9"/>
      <c r="C40" s="10" t="s">
        <v>4</v>
      </c>
      <c r="D40" s="10"/>
      <c r="E40" s="11"/>
      <c r="F40" s="46">
        <f>-'bal maio 2026'!C179</f>
        <v>643786.51</v>
      </c>
      <c r="G40" s="46">
        <f>-'bal maio 2026'!F179</f>
        <v>643786.51</v>
      </c>
      <c r="H40" s="46">
        <f>-'bal julho 2026'!C179</f>
        <v>643786.51</v>
      </c>
      <c r="I40" s="46">
        <f>-'bal agosto 2026'!F179</f>
        <v>894447.87</v>
      </c>
      <c r="J40" s="46">
        <f t="shared" si="5"/>
        <v>643786.51</v>
      </c>
      <c r="K40" s="1" t="s">
        <v>19</v>
      </c>
    </row>
    <row r="41" spans="2:11 16384:16384" s="31" customFormat="1" x14ac:dyDescent="0.25">
      <c r="F41" s="32"/>
      <c r="G41" s="32"/>
      <c r="H41" s="32"/>
      <c r="I41" s="32"/>
      <c r="J41" s="32"/>
      <c r="K41" s="33"/>
    </row>
    <row r="42" spans="2:11 16384:16384" s="2" customFormat="1" x14ac:dyDescent="0.25">
      <c r="B42" s="5" t="s">
        <v>18</v>
      </c>
      <c r="C42" s="6"/>
      <c r="D42" s="6"/>
      <c r="E42" s="7"/>
      <c r="F42" s="43">
        <f>+F37+F35</f>
        <v>5047839.2699999996</v>
      </c>
      <c r="G42" s="43">
        <f t="shared" ref="G42:J42" si="6">+G37+G35</f>
        <v>4985078.74</v>
      </c>
      <c r="H42" s="43">
        <f t="shared" si="6"/>
        <v>5145200.7699999996</v>
      </c>
      <c r="I42" s="43">
        <f t="shared" si="6"/>
        <v>5257508.25</v>
      </c>
      <c r="J42" s="43">
        <f t="shared" si="6"/>
        <v>5240122.1999999993</v>
      </c>
      <c r="K42" s="12"/>
      <c r="XFD42" s="1"/>
    </row>
    <row r="43" spans="2:11 16384:16384" s="31" customFormat="1" hidden="1" x14ac:dyDescent="0.25">
      <c r="B43" s="9"/>
      <c r="C43" s="10" t="s">
        <v>17</v>
      </c>
      <c r="D43" s="10"/>
      <c r="E43" s="11"/>
      <c r="F43" s="18"/>
      <c r="G43" s="18"/>
      <c r="H43" s="18"/>
      <c r="I43" s="18"/>
      <c r="J43" s="18"/>
      <c r="K43" s="34"/>
    </row>
    <row r="44" spans="2:11 16384:16384" s="31" customFormat="1" hidden="1" x14ac:dyDescent="0.25">
      <c r="B44" s="9"/>
      <c r="C44" s="10" t="s">
        <v>16</v>
      </c>
      <c r="D44" s="10"/>
      <c r="E44" s="11"/>
      <c r="F44" s="18"/>
      <c r="G44" s="18"/>
      <c r="H44" s="18"/>
      <c r="I44" s="18"/>
      <c r="J44" s="18"/>
      <c r="K44" s="34"/>
    </row>
    <row r="45" spans="2:11 16384:16384" s="31" customFormat="1" hidden="1" x14ac:dyDescent="0.25">
      <c r="B45" s="9"/>
      <c r="C45" s="10" t="s">
        <v>15</v>
      </c>
      <c r="D45" s="10"/>
      <c r="E45" s="11"/>
      <c r="F45" s="18"/>
      <c r="G45" s="18"/>
      <c r="H45" s="18"/>
      <c r="I45" s="18"/>
      <c r="J45" s="18"/>
      <c r="K45" s="34"/>
    </row>
    <row r="46" spans="2:11 16384:16384" s="2" customFormat="1" hidden="1" x14ac:dyDescent="0.25">
      <c r="B46" s="5"/>
      <c r="C46" s="6" t="s">
        <v>14</v>
      </c>
      <c r="D46" s="6"/>
      <c r="E46" s="7"/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12"/>
      <c r="XFD46" s="1"/>
    </row>
    <row r="47" spans="2:11 16384:16384" s="31" customFormat="1" x14ac:dyDescent="0.25">
      <c r="E47" s="34"/>
      <c r="F47" s="35"/>
      <c r="G47" s="35"/>
      <c r="H47" s="35"/>
      <c r="I47" s="35"/>
      <c r="J47" s="32"/>
      <c r="K47" s="34"/>
    </row>
    <row r="48" spans="2:11 16384:16384" s="2" customFormat="1" x14ac:dyDescent="0.25">
      <c r="B48" s="5" t="s">
        <v>13</v>
      </c>
      <c r="C48" s="6" t="s">
        <v>12</v>
      </c>
      <c r="D48" s="6"/>
      <c r="E48" s="7"/>
      <c r="F48" s="43">
        <f>SUM(F49:F50)</f>
        <v>53669.359999998473</v>
      </c>
      <c r="G48" s="43">
        <f t="shared" ref="G48:J48" si="7">SUM(G49:G50)</f>
        <v>162078.73999999964</v>
      </c>
      <c r="H48" s="43">
        <f t="shared" si="7"/>
        <v>29394.350000000617</v>
      </c>
      <c r="I48" s="43">
        <f t="shared" si="7"/>
        <v>248995.16</v>
      </c>
      <c r="J48" s="43">
        <f t="shared" si="7"/>
        <v>494137.60999999876</v>
      </c>
      <c r="K48" s="36"/>
    </row>
    <row r="49" spans="2:11" x14ac:dyDescent="0.25">
      <c r="B49" s="9"/>
      <c r="C49" s="10" t="s">
        <v>11</v>
      </c>
      <c r="D49" s="10"/>
      <c r="E49" s="11"/>
      <c r="F49" s="49">
        <f>+'bal maio 2026'!I7</f>
        <v>81292.299999998882</v>
      </c>
      <c r="G49" s="49">
        <f>+'bal junho 2026'!I7</f>
        <v>31142.700000001118</v>
      </c>
      <c r="H49" s="49">
        <f>+'bal julho 2026'!I7</f>
        <v>118132.00000000093</v>
      </c>
      <c r="I49" s="49">
        <v>248995.16</v>
      </c>
      <c r="J49" s="46">
        <f t="shared" ref="J49:J50" si="8">SUM(F49:I49)</f>
        <v>479562.16000000096</v>
      </c>
      <c r="K49" s="22"/>
    </row>
    <row r="50" spans="2:11" x14ac:dyDescent="0.25">
      <c r="B50" s="9"/>
      <c r="C50" s="10" t="s">
        <v>10</v>
      </c>
      <c r="D50" s="10"/>
      <c r="E50" s="11"/>
      <c r="F50" s="49">
        <f>+'bal maio 2026'!I120</f>
        <v>-27622.94000000041</v>
      </c>
      <c r="G50" s="49">
        <f>-'bal junho 2026'!I120</f>
        <v>130936.03999999852</v>
      </c>
      <c r="H50" s="49">
        <f>-'bal julho 2026'!I120</f>
        <v>-88737.650000000314</v>
      </c>
      <c r="I50" s="49"/>
      <c r="J50" s="46">
        <f t="shared" si="8"/>
        <v>14575.4499999978</v>
      </c>
      <c r="K50" s="22"/>
    </row>
    <row r="51" spans="2:11" s="31" customFormat="1" x14ac:dyDescent="0.25">
      <c r="F51" s="37"/>
      <c r="G51" s="32"/>
      <c r="H51" s="35"/>
      <c r="I51" s="32"/>
      <c r="J51" s="38"/>
    </row>
    <row r="52" spans="2:11" x14ac:dyDescent="0.25">
      <c r="B52" s="5" t="s">
        <v>9</v>
      </c>
      <c r="C52" s="6" t="s">
        <v>8</v>
      </c>
      <c r="D52" s="6"/>
      <c r="E52" s="7"/>
      <c r="F52" s="43">
        <f>+F35+F48</f>
        <v>193372.24999999837</v>
      </c>
      <c r="G52" s="43">
        <f>+G35+G48</f>
        <v>154105.75999999978</v>
      </c>
      <c r="H52" s="43">
        <f t="shared" ref="H52:I52" si="9">+H35+H48</f>
        <v>190657.0600000007</v>
      </c>
      <c r="I52" s="43">
        <f t="shared" si="9"/>
        <v>287988.36</v>
      </c>
      <c r="J52" s="43">
        <f>+J35+J48</f>
        <v>826123.42999999854</v>
      </c>
      <c r="K52" s="19"/>
    </row>
    <row r="53" spans="2:11" s="31" customFormat="1" x14ac:dyDescent="0.25">
      <c r="F53" s="37"/>
      <c r="G53" s="32"/>
      <c r="H53" s="35"/>
      <c r="I53" s="32"/>
      <c r="J53" s="38"/>
    </row>
    <row r="54" spans="2:11" s="2" customFormat="1" x14ac:dyDescent="0.25">
      <c r="B54" s="5" t="s">
        <v>7</v>
      </c>
      <c r="C54" s="6"/>
      <c r="D54" s="6"/>
      <c r="E54" s="7"/>
      <c r="F54" s="43">
        <f>SUM(F55:F59)</f>
        <v>5977081.3700000001</v>
      </c>
      <c r="G54" s="43">
        <f t="shared" ref="G54:I54" si="10">SUM(G55:G59)</f>
        <v>6170453.6200000001</v>
      </c>
      <c r="H54" s="43">
        <f t="shared" si="10"/>
        <v>6324559.3800000008</v>
      </c>
      <c r="I54" s="43">
        <f t="shared" si="10"/>
        <v>6515216.4400000013</v>
      </c>
      <c r="J54" s="43">
        <f>SUM(J55:J58)</f>
        <v>5977081.3700000001</v>
      </c>
      <c r="K54" s="36"/>
    </row>
    <row r="55" spans="2:11" x14ac:dyDescent="0.25">
      <c r="B55" s="9"/>
      <c r="C55" s="10" t="s">
        <v>6</v>
      </c>
      <c r="D55" s="10"/>
      <c r="E55" s="11"/>
      <c r="F55" s="49">
        <f>3485962.61+2999.1</f>
        <v>3488961.71</v>
      </c>
      <c r="G55" s="49">
        <f>3622899.28+2999.1</f>
        <v>3625898.38</v>
      </c>
      <c r="H55" s="49">
        <f>3750107.52+2999.1</f>
        <v>3753106.62</v>
      </c>
      <c r="I55" s="49">
        <f>3848492.1+2999.1</f>
        <v>3851491.2</v>
      </c>
      <c r="J55" s="46">
        <f>+F55</f>
        <v>3488961.71</v>
      </c>
    </row>
    <row r="56" spans="2:11" x14ac:dyDescent="0.25">
      <c r="B56" s="9"/>
      <c r="C56" s="10" t="s">
        <v>5</v>
      </c>
      <c r="D56" s="10"/>
      <c r="E56" s="11"/>
      <c r="F56" s="49">
        <f>+'bal maio 2026'!C40</f>
        <v>645868.37</v>
      </c>
      <c r="G56" s="49">
        <f>+'bal junho 2026'!C40</f>
        <v>652457.70000000007</v>
      </c>
      <c r="H56" s="49">
        <f>+'bal julho 2026'!C40</f>
        <v>659410.42000000004</v>
      </c>
      <c r="I56" s="49">
        <f>+'bal agosto 2026'!C40</f>
        <v>667040.03</v>
      </c>
      <c r="J56" s="46">
        <f t="shared" ref="J56:J58" si="11">+F56</f>
        <v>645868.37</v>
      </c>
    </row>
    <row r="57" spans="2:11" x14ac:dyDescent="0.25">
      <c r="B57" s="9"/>
      <c r="C57" s="10" t="s">
        <v>4</v>
      </c>
      <c r="D57" s="10"/>
      <c r="E57" s="11"/>
      <c r="F57" s="49">
        <f>+'bal maio 2026'!C41</f>
        <v>829780.49</v>
      </c>
      <c r="G57" s="49">
        <f>+'bal junho 2026'!C41</f>
        <v>845288.26</v>
      </c>
      <c r="H57" s="49">
        <f>+'bal julho 2026'!C41</f>
        <v>854295.82</v>
      </c>
      <c r="I57" s="49">
        <f>+'bal agosto 2026'!C41</f>
        <v>878257.57</v>
      </c>
      <c r="J57" s="46">
        <f t="shared" si="11"/>
        <v>829780.49</v>
      </c>
    </row>
    <row r="58" spans="2:11" x14ac:dyDescent="0.25">
      <c r="B58" s="9"/>
      <c r="C58" s="10" t="s">
        <v>3</v>
      </c>
      <c r="D58" s="10"/>
      <c r="E58" s="11"/>
      <c r="F58" s="49">
        <f>+'bal maio 2026'!C42</f>
        <v>1012470.8</v>
      </c>
      <c r="G58" s="49">
        <f>+'bal junho 2026'!C42</f>
        <v>1046809.28</v>
      </c>
      <c r="H58" s="49">
        <f>+'bal julho 2026'!C42</f>
        <v>1057746.52</v>
      </c>
      <c r="I58" s="49">
        <f>+'bal agosto 2026'!C42</f>
        <v>1118427.6400000001</v>
      </c>
      <c r="J58" s="46">
        <f t="shared" si="11"/>
        <v>1012470.8</v>
      </c>
    </row>
    <row r="59" spans="2:11" x14ac:dyDescent="0.25">
      <c r="B59" s="9"/>
      <c r="C59" s="10"/>
      <c r="D59" s="10"/>
      <c r="E59" s="11"/>
      <c r="F59" s="46"/>
      <c r="G59" s="46"/>
      <c r="H59" s="46"/>
      <c r="I59" s="46"/>
      <c r="J59" s="46">
        <v>0</v>
      </c>
    </row>
    <row r="60" spans="2:11" x14ac:dyDescent="0.25">
      <c r="B60" s="5" t="s">
        <v>2</v>
      </c>
      <c r="C60" s="6" t="s">
        <v>1</v>
      </c>
      <c r="D60" s="6"/>
      <c r="E60" s="7"/>
      <c r="F60" s="43">
        <f>+F52+F54</f>
        <v>6170453.6199999982</v>
      </c>
      <c r="G60" s="43">
        <f>+G52+G54</f>
        <v>6324559.3799999999</v>
      </c>
      <c r="H60" s="43">
        <f t="shared" ref="H60:I60" si="12">+H52+H54</f>
        <v>6515216.4400000013</v>
      </c>
      <c r="I60" s="43">
        <f t="shared" si="12"/>
        <v>6803204.8000000017</v>
      </c>
      <c r="J60" s="43">
        <f>+J52+J54</f>
        <v>6803204.7999999989</v>
      </c>
      <c r="K60" s="19"/>
    </row>
    <row r="61" spans="2:11" s="31" customFormat="1" x14ac:dyDescent="0.25">
      <c r="B61" s="55"/>
      <c r="F61" s="39"/>
      <c r="G61" s="40"/>
      <c r="H61" s="40"/>
      <c r="I61" s="40"/>
      <c r="J61" s="41"/>
    </row>
    <row r="62" spans="2:11" s="31" customFormat="1" ht="12.75" x14ac:dyDescent="0.2">
      <c r="B62" s="86" t="s">
        <v>1227</v>
      </c>
      <c r="C62" s="86"/>
      <c r="D62" s="86"/>
      <c r="E62" s="86"/>
      <c r="F62" s="86"/>
      <c r="G62" s="86"/>
      <c r="H62" s="86"/>
      <c r="I62" s="86"/>
      <c r="J62" s="86"/>
    </row>
    <row r="63" spans="2:11" s="31" customFormat="1" ht="12.75" x14ac:dyDescent="0.2">
      <c r="B63" s="84"/>
      <c r="C63" s="84"/>
      <c r="D63" s="84"/>
      <c r="E63" s="84"/>
      <c r="F63" s="84"/>
      <c r="G63" s="84"/>
      <c r="H63" s="84"/>
      <c r="I63" s="84"/>
      <c r="J63" s="84"/>
    </row>
    <row r="64" spans="2:11" s="31" customFormat="1" ht="12.75" x14ac:dyDescent="0.2">
      <c r="B64" s="84"/>
      <c r="C64" s="84"/>
      <c r="D64" s="84"/>
      <c r="E64" s="84"/>
      <c r="F64" s="84"/>
      <c r="G64" s="84"/>
      <c r="H64" s="84"/>
      <c r="I64" s="84"/>
      <c r="J64" s="84"/>
    </row>
    <row r="65" spans="5:9" ht="15" customHeight="1" x14ac:dyDescent="0.25"/>
    <row r="66" spans="5:9" ht="15" customHeight="1" x14ac:dyDescent="0.25"/>
    <row r="67" spans="5:9" ht="15" customHeight="1" x14ac:dyDescent="0.25">
      <c r="E67" s="42" t="s">
        <v>503</v>
      </c>
      <c r="G67" s="85" t="s">
        <v>297</v>
      </c>
      <c r="H67" s="85"/>
      <c r="I67" s="85"/>
    </row>
    <row r="68" spans="5:9" ht="15" customHeight="1" x14ac:dyDescent="0.25">
      <c r="E68" s="42" t="s">
        <v>1224</v>
      </c>
      <c r="G68" s="85" t="s">
        <v>298</v>
      </c>
      <c r="H68" s="85"/>
      <c r="I68" s="85"/>
    </row>
    <row r="69" spans="5:9" ht="15" customHeight="1" x14ac:dyDescent="0.25">
      <c r="E69" s="53" t="s">
        <v>504</v>
      </c>
      <c r="G69" s="85" t="s">
        <v>299</v>
      </c>
      <c r="H69" s="85"/>
      <c r="I69" s="85"/>
    </row>
    <row r="70" spans="5:9" ht="12.75" x14ac:dyDescent="0.25">
      <c r="E70" s="54"/>
      <c r="G70" s="85" t="s">
        <v>0</v>
      </c>
      <c r="H70" s="85"/>
      <c r="I70" s="85"/>
    </row>
    <row r="80" spans="5:9" x14ac:dyDescent="0.25"/>
    <row r="81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</sheetData>
  <mergeCells count="48">
    <mergeCell ref="B23:B24"/>
    <mergeCell ref="C23:E24"/>
    <mergeCell ref="J25:J26"/>
    <mergeCell ref="J23:J24"/>
    <mergeCell ref="J27:J28"/>
    <mergeCell ref="F23:F24"/>
    <mergeCell ref="G23:G24"/>
    <mergeCell ref="H23:H24"/>
    <mergeCell ref="I23:I24"/>
    <mergeCell ref="F25:F26"/>
    <mergeCell ref="G25:G26"/>
    <mergeCell ref="H25:H26"/>
    <mergeCell ref="I25:I26"/>
    <mergeCell ref="B25:B26"/>
    <mergeCell ref="C25:E26"/>
    <mergeCell ref="B2:J2"/>
    <mergeCell ref="B3:J3"/>
    <mergeCell ref="D14:E14"/>
    <mergeCell ref="B21:B22"/>
    <mergeCell ref="C21:E22"/>
    <mergeCell ref="J21:J22"/>
    <mergeCell ref="D20:E20"/>
    <mergeCell ref="F21:F22"/>
    <mergeCell ref="G21:G22"/>
    <mergeCell ref="H21:H22"/>
    <mergeCell ref="I21:I22"/>
    <mergeCell ref="G70:I70"/>
    <mergeCell ref="B27:B28"/>
    <mergeCell ref="C27:E28"/>
    <mergeCell ref="B31:B32"/>
    <mergeCell ref="C31:E32"/>
    <mergeCell ref="C33:E33"/>
    <mergeCell ref="B29:B30"/>
    <mergeCell ref="C29:E30"/>
    <mergeCell ref="F29:F30"/>
    <mergeCell ref="G29:G30"/>
    <mergeCell ref="H29:H30"/>
    <mergeCell ref="I29:I30"/>
    <mergeCell ref="F31:F32"/>
    <mergeCell ref="G31:G32"/>
    <mergeCell ref="H31:H32"/>
    <mergeCell ref="G69:I69"/>
    <mergeCell ref="G67:I67"/>
    <mergeCell ref="G68:I68"/>
    <mergeCell ref="B62:J62"/>
    <mergeCell ref="J29:J30"/>
    <mergeCell ref="J31:J32"/>
    <mergeCell ref="I31:I32"/>
  </mergeCells>
  <printOptions horizontalCentered="1"/>
  <pageMargins left="0" right="0" top="0.19685039370078741" bottom="0.3937007874015748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05" sqref="A205:XFD220"/>
    </sheetView>
  </sheetViews>
  <sheetFormatPr defaultColWidth="8.85546875" defaultRowHeight="15" x14ac:dyDescent="0.25"/>
  <cols>
    <col min="1" max="1" width="11.7109375" style="56" customWidth="1"/>
    <col min="2" max="2" width="36.28515625" style="56" customWidth="1"/>
    <col min="3" max="3" width="16.5703125" style="56" customWidth="1"/>
    <col min="4" max="7" width="14.85546875" style="56" customWidth="1"/>
    <col min="8" max="8" width="15.7109375" style="56" customWidth="1"/>
    <col min="9" max="11" width="14.85546875" style="56" customWidth="1"/>
    <col min="12" max="12" width="13.28515625" style="56" customWidth="1"/>
    <col min="13" max="13" width="15.7109375" style="56" customWidth="1"/>
    <col min="14" max="17" width="11.7109375" style="56" customWidth="1"/>
    <col min="18" max="18" width="15.7109375" style="56" customWidth="1"/>
    <col min="19" max="19" width="15" style="56" customWidth="1"/>
    <col min="20" max="20" width="18.7109375" style="56" customWidth="1"/>
    <col min="21" max="21" width="12.5703125" style="56" customWidth="1"/>
    <col min="22" max="16384" width="8.85546875" style="56"/>
  </cols>
  <sheetData>
    <row r="1" spans="1:21" ht="15.75" x14ac:dyDescent="0.25">
      <c r="A1" s="112" t="s">
        <v>1226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1" ht="15.75" x14ac:dyDescent="0.25">
      <c r="A2" s="112" t="s">
        <v>323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5.75" x14ac:dyDescent="0.25">
      <c r="A3" s="112" t="s">
        <v>324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</row>
    <row r="4" spans="1:21" ht="15.75" x14ac:dyDescent="0.25">
      <c r="A4" s="112" t="s">
        <v>325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1" x14ac:dyDescent="0.25">
      <c r="A5" s="110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</row>
    <row r="6" spans="1:21" ht="17.25" x14ac:dyDescent="0.3">
      <c r="A6" s="113" t="s">
        <v>326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</row>
    <row r="7" spans="1:21" x14ac:dyDescent="0.25">
      <c r="A7" s="110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</row>
    <row r="8" spans="1:21" x14ac:dyDescent="0.25">
      <c r="A8" s="57" t="s">
        <v>327</v>
      </c>
      <c r="B8" s="57" t="s">
        <v>328</v>
      </c>
      <c r="C8" s="57" t="s">
        <v>327</v>
      </c>
      <c r="D8" s="57" t="s">
        <v>327</v>
      </c>
      <c r="E8" s="57" t="s">
        <v>327</v>
      </c>
      <c r="F8" s="57" t="s">
        <v>327</v>
      </c>
      <c r="G8" s="57" t="s">
        <v>327</v>
      </c>
      <c r="H8" s="57" t="s">
        <v>327</v>
      </c>
      <c r="I8" s="57" t="s">
        <v>327</v>
      </c>
      <c r="J8" s="57" t="s">
        <v>327</v>
      </c>
      <c r="K8" s="57" t="s">
        <v>327</v>
      </c>
      <c r="L8" s="57" t="s">
        <v>327</v>
      </c>
      <c r="M8" s="57" t="s">
        <v>327</v>
      </c>
      <c r="N8" s="57" t="s">
        <v>327</v>
      </c>
      <c r="O8" s="57" t="s">
        <v>327</v>
      </c>
      <c r="P8" s="57" t="s">
        <v>327</v>
      </c>
      <c r="Q8" s="57" t="s">
        <v>327</v>
      </c>
      <c r="R8" s="57" t="s">
        <v>327</v>
      </c>
      <c r="S8" s="57" t="s">
        <v>327</v>
      </c>
      <c r="T8" s="57" t="s">
        <v>327</v>
      </c>
      <c r="U8" s="57" t="s">
        <v>327</v>
      </c>
    </row>
    <row r="9" spans="1:21" x14ac:dyDescent="0.25">
      <c r="A9" s="58" t="s">
        <v>329</v>
      </c>
      <c r="B9" s="58" t="s">
        <v>330</v>
      </c>
      <c r="C9" s="58" t="s">
        <v>331</v>
      </c>
      <c r="D9" s="58" t="s">
        <v>332</v>
      </c>
      <c r="E9" s="58" t="s">
        <v>333</v>
      </c>
      <c r="F9" s="58" t="s">
        <v>334</v>
      </c>
      <c r="G9" s="58" t="s">
        <v>335</v>
      </c>
      <c r="H9" s="58" t="s">
        <v>336</v>
      </c>
      <c r="I9" s="58" t="s">
        <v>337</v>
      </c>
      <c r="J9" s="58" t="s">
        <v>338</v>
      </c>
      <c r="K9" s="58" t="s">
        <v>339</v>
      </c>
      <c r="L9" s="58" t="s">
        <v>340</v>
      </c>
      <c r="M9" s="58" t="s">
        <v>341</v>
      </c>
      <c r="N9" s="58" t="s">
        <v>342</v>
      </c>
      <c r="O9" s="58" t="s">
        <v>343</v>
      </c>
      <c r="P9" s="58" t="s">
        <v>344</v>
      </c>
      <c r="Q9" s="58" t="s">
        <v>345</v>
      </c>
      <c r="R9" s="58" t="s">
        <v>346</v>
      </c>
      <c r="S9" s="58" t="s">
        <v>347</v>
      </c>
      <c r="T9" s="58" t="s">
        <v>348</v>
      </c>
      <c r="U9" s="58" t="s">
        <v>349</v>
      </c>
    </row>
    <row r="10" spans="1:21" x14ac:dyDescent="0.25">
      <c r="A10" s="59" t="s">
        <v>327</v>
      </c>
      <c r="B10" s="59" t="s">
        <v>350</v>
      </c>
      <c r="C10" s="59" t="s">
        <v>327</v>
      </c>
      <c r="D10" s="59" t="s">
        <v>327</v>
      </c>
      <c r="E10" s="59" t="s">
        <v>327</v>
      </c>
      <c r="F10" s="59" t="s">
        <v>327</v>
      </c>
      <c r="G10" s="59" t="s">
        <v>327</v>
      </c>
      <c r="H10" s="59" t="s">
        <v>327</v>
      </c>
      <c r="I10" s="59" t="s">
        <v>327</v>
      </c>
      <c r="J10" s="59" t="s">
        <v>327</v>
      </c>
      <c r="K10" s="59" t="s">
        <v>327</v>
      </c>
      <c r="L10" s="59" t="s">
        <v>327</v>
      </c>
      <c r="M10" s="59" t="s">
        <v>327</v>
      </c>
      <c r="N10" s="59" t="s">
        <v>327</v>
      </c>
      <c r="O10" s="59" t="s">
        <v>327</v>
      </c>
      <c r="P10" s="59" t="s">
        <v>327</v>
      </c>
      <c r="Q10" s="59" t="s">
        <v>327</v>
      </c>
      <c r="R10" s="59" t="s">
        <v>327</v>
      </c>
      <c r="S10" s="59" t="s">
        <v>327</v>
      </c>
      <c r="T10" s="59" t="s">
        <v>327</v>
      </c>
      <c r="U10" s="59" t="s">
        <v>327</v>
      </c>
    </row>
    <row r="11" spans="1:21" x14ac:dyDescent="0.25">
      <c r="A11" s="56" t="s">
        <v>351</v>
      </c>
      <c r="B11" s="56" t="s">
        <v>352</v>
      </c>
      <c r="C11" s="60">
        <v>10259303</v>
      </c>
      <c r="D11" s="60">
        <v>1218197.6399999999</v>
      </c>
      <c r="E11" s="60">
        <v>718197.64</v>
      </c>
      <c r="F11" s="60">
        <v>718197.64</v>
      </c>
      <c r="G11" s="60">
        <v>718197.64</v>
      </c>
      <c r="H11" s="60">
        <v>3372790.56</v>
      </c>
      <c r="I11" s="60">
        <v>718197.64</v>
      </c>
      <c r="J11" s="60">
        <v>718197.64</v>
      </c>
      <c r="K11" s="60">
        <v>718197.64</v>
      </c>
      <c r="L11" s="60">
        <v>718197.65</v>
      </c>
      <c r="M11" s="60">
        <v>2872790.57</v>
      </c>
      <c r="N11" s="61" t="s">
        <v>353</v>
      </c>
      <c r="O11" s="61" t="s">
        <v>353</v>
      </c>
      <c r="P11" s="61" t="s">
        <v>353</v>
      </c>
      <c r="Q11" s="61" t="s">
        <v>353</v>
      </c>
      <c r="R11" s="60">
        <v>0</v>
      </c>
      <c r="S11" s="60">
        <v>6245581.1299999999</v>
      </c>
      <c r="T11" s="62" t="s">
        <v>354</v>
      </c>
      <c r="U11" s="61" t="s">
        <v>353</v>
      </c>
    </row>
    <row r="12" spans="1:21" x14ac:dyDescent="0.25">
      <c r="A12" s="56" t="s">
        <v>42</v>
      </c>
      <c r="B12" s="56" t="s">
        <v>55</v>
      </c>
      <c r="C12" s="60">
        <v>9857882</v>
      </c>
      <c r="D12" s="60">
        <v>725452.16</v>
      </c>
      <c r="E12" s="60">
        <v>725452.16</v>
      </c>
      <c r="F12" s="60">
        <v>725452.16</v>
      </c>
      <c r="G12" s="60">
        <v>725452.16</v>
      </c>
      <c r="H12" s="60">
        <v>2901808.64</v>
      </c>
      <c r="I12" s="60">
        <v>725452.16</v>
      </c>
      <c r="J12" s="60">
        <v>725452.16</v>
      </c>
      <c r="K12" s="60">
        <v>725452.16</v>
      </c>
      <c r="L12" s="60">
        <v>725452.17</v>
      </c>
      <c r="M12" s="65">
        <v>2901808.65</v>
      </c>
      <c r="N12" s="61" t="s">
        <v>353</v>
      </c>
      <c r="O12" s="61" t="s">
        <v>353</v>
      </c>
      <c r="P12" s="61" t="s">
        <v>353</v>
      </c>
      <c r="Q12" s="61" t="s">
        <v>353</v>
      </c>
      <c r="R12" s="60">
        <v>0</v>
      </c>
      <c r="S12" s="60">
        <v>5803617.29</v>
      </c>
      <c r="T12" s="62" t="s">
        <v>355</v>
      </c>
      <c r="U12" s="61" t="s">
        <v>353</v>
      </c>
    </row>
    <row r="13" spans="1:21" x14ac:dyDescent="0.25">
      <c r="A13" s="56" t="s">
        <v>40</v>
      </c>
      <c r="B13" s="56" t="s">
        <v>56</v>
      </c>
      <c r="C13" s="60">
        <v>-98579</v>
      </c>
      <c r="D13" s="60">
        <v>-7254.52</v>
      </c>
      <c r="E13" s="60">
        <v>-7254.52</v>
      </c>
      <c r="F13" s="60">
        <v>-7254.52</v>
      </c>
      <c r="G13" s="60">
        <v>-7254.52</v>
      </c>
      <c r="H13" s="60">
        <v>-29018.080000000002</v>
      </c>
      <c r="I13" s="60">
        <v>-7254.52</v>
      </c>
      <c r="J13" s="60">
        <v>-7254.52</v>
      </c>
      <c r="K13" s="60">
        <v>-7254.52</v>
      </c>
      <c r="L13" s="60">
        <v>-7254.52</v>
      </c>
      <c r="M13" s="60">
        <v>-29018.080000000002</v>
      </c>
      <c r="N13" s="61" t="s">
        <v>353</v>
      </c>
      <c r="O13" s="61" t="s">
        <v>353</v>
      </c>
      <c r="P13" s="61" t="s">
        <v>353</v>
      </c>
      <c r="Q13" s="61" t="s">
        <v>353</v>
      </c>
      <c r="R13" s="60">
        <v>0</v>
      </c>
      <c r="S13" s="60">
        <v>-58036.160000000003</v>
      </c>
      <c r="T13" s="62" t="s">
        <v>355</v>
      </c>
      <c r="U13" s="61" t="s">
        <v>353</v>
      </c>
    </row>
    <row r="14" spans="1:21" x14ac:dyDescent="0.25">
      <c r="A14" s="56" t="s">
        <v>57</v>
      </c>
      <c r="B14" s="56" t="s">
        <v>206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1" t="s">
        <v>353</v>
      </c>
      <c r="O14" s="61" t="s">
        <v>353</v>
      </c>
      <c r="P14" s="61" t="s">
        <v>353</v>
      </c>
      <c r="Q14" s="61" t="s">
        <v>353</v>
      </c>
      <c r="R14" s="60">
        <v>0</v>
      </c>
      <c r="S14" s="60">
        <v>0</v>
      </c>
      <c r="T14" s="63" t="s">
        <v>356</v>
      </c>
      <c r="U14" s="61" t="s">
        <v>353</v>
      </c>
    </row>
    <row r="15" spans="1:21" x14ac:dyDescent="0.25">
      <c r="A15" s="56" t="s">
        <v>58</v>
      </c>
      <c r="B15" s="56" t="s">
        <v>207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1" t="s">
        <v>353</v>
      </c>
      <c r="O15" s="61" t="s">
        <v>353</v>
      </c>
      <c r="P15" s="61" t="s">
        <v>353</v>
      </c>
      <c r="Q15" s="61" t="s">
        <v>353</v>
      </c>
      <c r="R15" s="60">
        <v>0</v>
      </c>
      <c r="S15" s="60">
        <v>0</v>
      </c>
      <c r="T15" s="63" t="s">
        <v>356</v>
      </c>
      <c r="U15" s="61" t="s">
        <v>353</v>
      </c>
    </row>
    <row r="16" spans="1:21" x14ac:dyDescent="0.25">
      <c r="A16" s="56" t="s">
        <v>59</v>
      </c>
      <c r="B16" s="56" t="s">
        <v>60</v>
      </c>
      <c r="C16" s="60">
        <v>-98579</v>
      </c>
      <c r="D16" s="60">
        <v>-7254.52</v>
      </c>
      <c r="E16" s="60">
        <v>-7254.52</v>
      </c>
      <c r="F16" s="60">
        <v>-7254.52</v>
      </c>
      <c r="G16" s="60">
        <v>-7254.52</v>
      </c>
      <c r="H16" s="60">
        <v>-29018.080000000002</v>
      </c>
      <c r="I16" s="60">
        <v>-7254.52</v>
      </c>
      <c r="J16" s="60">
        <v>-7254.52</v>
      </c>
      <c r="K16" s="60">
        <v>-7254.52</v>
      </c>
      <c r="L16" s="60">
        <v>-7254.52</v>
      </c>
      <c r="M16" s="60">
        <v>-29018.080000000002</v>
      </c>
      <c r="N16" s="61" t="s">
        <v>353</v>
      </c>
      <c r="O16" s="61" t="s">
        <v>353</v>
      </c>
      <c r="P16" s="61" t="s">
        <v>353</v>
      </c>
      <c r="Q16" s="61" t="s">
        <v>353</v>
      </c>
      <c r="R16" s="60">
        <v>0</v>
      </c>
      <c r="S16" s="60">
        <v>-58036.160000000003</v>
      </c>
      <c r="T16" s="62" t="s">
        <v>355</v>
      </c>
      <c r="U16" s="61" t="s">
        <v>353</v>
      </c>
    </row>
    <row r="17" spans="1:21" x14ac:dyDescent="0.25">
      <c r="A17" s="56" t="s">
        <v>61</v>
      </c>
      <c r="B17" s="56" t="s">
        <v>208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1" t="s">
        <v>353</v>
      </c>
      <c r="O17" s="61" t="s">
        <v>353</v>
      </c>
      <c r="P17" s="61" t="s">
        <v>353</v>
      </c>
      <c r="Q17" s="61" t="s">
        <v>353</v>
      </c>
      <c r="R17" s="60">
        <v>0</v>
      </c>
      <c r="S17" s="60">
        <v>0</v>
      </c>
      <c r="T17" s="63" t="s">
        <v>356</v>
      </c>
      <c r="U17" s="61" t="s">
        <v>353</v>
      </c>
    </row>
    <row r="18" spans="1:21" x14ac:dyDescent="0.25">
      <c r="A18" s="56" t="s">
        <v>62</v>
      </c>
      <c r="B18" s="56" t="s">
        <v>209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1" t="s">
        <v>353</v>
      </c>
      <c r="O18" s="61" t="s">
        <v>353</v>
      </c>
      <c r="P18" s="61" t="s">
        <v>353</v>
      </c>
      <c r="Q18" s="61" t="s">
        <v>353</v>
      </c>
      <c r="R18" s="60">
        <v>0</v>
      </c>
      <c r="S18" s="60">
        <v>0</v>
      </c>
      <c r="T18" s="63" t="s">
        <v>356</v>
      </c>
      <c r="U18" s="61" t="s">
        <v>353</v>
      </c>
    </row>
    <row r="19" spans="1:21" x14ac:dyDescent="0.25">
      <c r="A19" s="56" t="s">
        <v>63</v>
      </c>
      <c r="B19" s="56" t="s">
        <v>210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1" t="s">
        <v>353</v>
      </c>
      <c r="O19" s="61" t="s">
        <v>353</v>
      </c>
      <c r="P19" s="61" t="s">
        <v>353</v>
      </c>
      <c r="Q19" s="61" t="s">
        <v>353</v>
      </c>
      <c r="R19" s="60">
        <v>0</v>
      </c>
      <c r="S19" s="60">
        <v>0</v>
      </c>
      <c r="T19" s="63" t="s">
        <v>356</v>
      </c>
      <c r="U19" s="61" t="s">
        <v>353</v>
      </c>
    </row>
    <row r="20" spans="1:21" x14ac:dyDescent="0.25">
      <c r="A20" s="56" t="s">
        <v>38</v>
      </c>
      <c r="B20" s="56" t="s">
        <v>64</v>
      </c>
      <c r="C20" s="60">
        <v>500000</v>
      </c>
      <c r="D20" s="60">
        <v>500000</v>
      </c>
      <c r="E20" s="60">
        <v>0</v>
      </c>
      <c r="F20" s="60">
        <v>0</v>
      </c>
      <c r="G20" s="60">
        <v>0</v>
      </c>
      <c r="H20" s="60">
        <v>500000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1" t="s">
        <v>353</v>
      </c>
      <c r="O20" s="61" t="s">
        <v>353</v>
      </c>
      <c r="P20" s="61" t="s">
        <v>353</v>
      </c>
      <c r="Q20" s="61" t="s">
        <v>353</v>
      </c>
      <c r="R20" s="60">
        <v>0</v>
      </c>
      <c r="S20" s="60">
        <v>500000</v>
      </c>
      <c r="T20" s="62" t="s">
        <v>357</v>
      </c>
      <c r="U20" s="61" t="s">
        <v>353</v>
      </c>
    </row>
    <row r="21" spans="1:21" x14ac:dyDescent="0.25">
      <c r="A21" s="56" t="s">
        <v>65</v>
      </c>
      <c r="B21" s="56" t="s">
        <v>358</v>
      </c>
      <c r="C21" s="60">
        <v>500000</v>
      </c>
      <c r="D21" s="60">
        <v>500000</v>
      </c>
      <c r="E21" s="60">
        <v>0</v>
      </c>
      <c r="F21" s="60">
        <v>0</v>
      </c>
      <c r="G21" s="60">
        <v>0</v>
      </c>
      <c r="H21" s="60">
        <v>500000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1" t="s">
        <v>353</v>
      </c>
      <c r="O21" s="61" t="s">
        <v>353</v>
      </c>
      <c r="P21" s="61" t="s">
        <v>353</v>
      </c>
      <c r="Q21" s="61" t="s">
        <v>353</v>
      </c>
      <c r="R21" s="60">
        <v>0</v>
      </c>
      <c r="S21" s="60">
        <v>500000</v>
      </c>
      <c r="T21" s="62" t="s">
        <v>357</v>
      </c>
      <c r="U21" s="61" t="s">
        <v>353</v>
      </c>
    </row>
    <row r="22" spans="1:21" x14ac:dyDescent="0.25">
      <c r="A22" s="56" t="s">
        <v>359</v>
      </c>
      <c r="B22" s="56" t="s">
        <v>300</v>
      </c>
      <c r="C22" s="60">
        <v>500000</v>
      </c>
      <c r="D22" s="60">
        <v>500000</v>
      </c>
      <c r="E22" s="60">
        <v>0</v>
      </c>
      <c r="F22" s="60">
        <v>0</v>
      </c>
      <c r="G22" s="60">
        <v>0</v>
      </c>
      <c r="H22" s="60">
        <v>500000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1" t="s">
        <v>353</v>
      </c>
      <c r="O22" s="61" t="s">
        <v>353</v>
      </c>
      <c r="P22" s="61" t="s">
        <v>353</v>
      </c>
      <c r="Q22" s="61" t="s">
        <v>353</v>
      </c>
      <c r="R22" s="60">
        <v>0</v>
      </c>
      <c r="S22" s="60">
        <v>500000</v>
      </c>
      <c r="T22" s="62" t="s">
        <v>357</v>
      </c>
      <c r="U22" s="61" t="s">
        <v>353</v>
      </c>
    </row>
    <row r="23" spans="1:21" x14ac:dyDescent="0.25">
      <c r="A23" s="56" t="s">
        <v>360</v>
      </c>
      <c r="B23" s="56" t="s">
        <v>211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1" t="s">
        <v>353</v>
      </c>
      <c r="O23" s="61" t="s">
        <v>353</v>
      </c>
      <c r="P23" s="61" t="s">
        <v>353</v>
      </c>
      <c r="Q23" s="61" t="s">
        <v>353</v>
      </c>
      <c r="R23" s="60">
        <v>0</v>
      </c>
      <c r="S23" s="60">
        <v>0</v>
      </c>
      <c r="T23" s="63" t="s">
        <v>356</v>
      </c>
      <c r="U23" s="61" t="s">
        <v>353</v>
      </c>
    </row>
    <row r="24" spans="1:21" x14ac:dyDescent="0.25">
      <c r="A24" s="56" t="s">
        <v>361</v>
      </c>
      <c r="B24" s="56" t="s">
        <v>64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1" t="s">
        <v>353</v>
      </c>
      <c r="O24" s="61" t="s">
        <v>353</v>
      </c>
      <c r="P24" s="61" t="s">
        <v>353</v>
      </c>
      <c r="Q24" s="61" t="s">
        <v>353</v>
      </c>
      <c r="R24" s="60">
        <v>0</v>
      </c>
      <c r="S24" s="60">
        <v>0</v>
      </c>
      <c r="T24" s="63" t="s">
        <v>356</v>
      </c>
      <c r="U24" s="61" t="s">
        <v>353</v>
      </c>
    </row>
    <row r="25" spans="1:21" x14ac:dyDescent="0.25">
      <c r="A25" s="56" t="s">
        <v>66</v>
      </c>
      <c r="B25" s="56" t="s">
        <v>362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1" t="s">
        <v>353</v>
      </c>
      <c r="O25" s="61" t="s">
        <v>353</v>
      </c>
      <c r="P25" s="61" t="s">
        <v>353</v>
      </c>
      <c r="Q25" s="61" t="s">
        <v>353</v>
      </c>
      <c r="R25" s="60">
        <v>0</v>
      </c>
      <c r="S25" s="60">
        <v>0</v>
      </c>
      <c r="T25" s="63" t="s">
        <v>356</v>
      </c>
      <c r="U25" s="61" t="s">
        <v>353</v>
      </c>
    </row>
    <row r="26" spans="1:21" x14ac:dyDescent="0.25">
      <c r="A26" s="56" t="s">
        <v>363</v>
      </c>
      <c r="B26" s="56" t="s">
        <v>364</v>
      </c>
      <c r="C26" s="60">
        <v>2715837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1" t="s">
        <v>353</v>
      </c>
      <c r="O26" s="61" t="s">
        <v>353</v>
      </c>
      <c r="P26" s="61" t="s">
        <v>353</v>
      </c>
      <c r="Q26" s="61" t="s">
        <v>353</v>
      </c>
      <c r="R26" s="60">
        <v>0</v>
      </c>
      <c r="S26" s="60">
        <v>0</v>
      </c>
      <c r="T26" s="63" t="s">
        <v>356</v>
      </c>
      <c r="U26" s="61" t="s">
        <v>353</v>
      </c>
    </row>
    <row r="27" spans="1:21" x14ac:dyDescent="0.25">
      <c r="A27" s="56" t="s">
        <v>67</v>
      </c>
      <c r="B27" s="56" t="s">
        <v>365</v>
      </c>
      <c r="C27" s="60">
        <v>2715837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1" t="s">
        <v>353</v>
      </c>
      <c r="O27" s="61" t="s">
        <v>353</v>
      </c>
      <c r="P27" s="61" t="s">
        <v>353</v>
      </c>
      <c r="Q27" s="61" t="s">
        <v>353</v>
      </c>
      <c r="R27" s="60">
        <v>0</v>
      </c>
      <c r="S27" s="60">
        <v>0</v>
      </c>
      <c r="T27" s="63" t="s">
        <v>356</v>
      </c>
      <c r="U27" s="61" t="s">
        <v>353</v>
      </c>
    </row>
    <row r="28" spans="1:21" x14ac:dyDescent="0.25">
      <c r="A28" s="56" t="s">
        <v>366</v>
      </c>
      <c r="B28" s="56" t="s">
        <v>68</v>
      </c>
      <c r="C28" s="60">
        <v>1258850.1599999999</v>
      </c>
      <c r="D28" s="60">
        <v>24214.720000000001</v>
      </c>
      <c r="E28" s="60">
        <v>24214.720000000001</v>
      </c>
      <c r="F28" s="60">
        <v>24214.720000000001</v>
      </c>
      <c r="G28" s="60">
        <v>24214.720000000001</v>
      </c>
      <c r="H28" s="60">
        <v>96858.880000000005</v>
      </c>
      <c r="I28" s="60">
        <v>24214.720000000001</v>
      </c>
      <c r="J28" s="60">
        <v>24214.720000000001</v>
      </c>
      <c r="K28" s="60">
        <v>24214.720000000001</v>
      </c>
      <c r="L28" s="60">
        <v>24214.720000000001</v>
      </c>
      <c r="M28" s="60">
        <v>96858.880000000005</v>
      </c>
      <c r="N28" s="61" t="s">
        <v>353</v>
      </c>
      <c r="O28" s="61" t="s">
        <v>353</v>
      </c>
      <c r="P28" s="61" t="s">
        <v>353</v>
      </c>
      <c r="Q28" s="61" t="s">
        <v>353</v>
      </c>
      <c r="R28" s="60">
        <v>0</v>
      </c>
      <c r="S28" s="60">
        <v>193717.76000000001</v>
      </c>
      <c r="T28" s="62" t="s">
        <v>367</v>
      </c>
      <c r="U28" s="61" t="s">
        <v>353</v>
      </c>
    </row>
    <row r="29" spans="1:21" x14ac:dyDescent="0.25">
      <c r="A29" s="56" t="s">
        <v>69</v>
      </c>
      <c r="B29" s="56" t="s">
        <v>212</v>
      </c>
      <c r="C29" s="60">
        <v>1258850.1599999999</v>
      </c>
      <c r="D29" s="60">
        <v>24214.720000000001</v>
      </c>
      <c r="E29" s="60">
        <v>24214.720000000001</v>
      </c>
      <c r="F29" s="60">
        <v>24214.720000000001</v>
      </c>
      <c r="G29" s="60">
        <v>24214.720000000001</v>
      </c>
      <c r="H29" s="60">
        <v>96858.880000000005</v>
      </c>
      <c r="I29" s="60">
        <v>24214.720000000001</v>
      </c>
      <c r="J29" s="60">
        <v>24214.720000000001</v>
      </c>
      <c r="K29" s="60">
        <v>24214.720000000001</v>
      </c>
      <c r="L29" s="60">
        <v>24214.720000000001</v>
      </c>
      <c r="M29" s="60">
        <v>96858.880000000005</v>
      </c>
      <c r="N29" s="61" t="s">
        <v>353</v>
      </c>
      <c r="O29" s="61" t="s">
        <v>353</v>
      </c>
      <c r="P29" s="61" t="s">
        <v>353</v>
      </c>
      <c r="Q29" s="61" t="s">
        <v>353</v>
      </c>
      <c r="R29" s="60">
        <v>0</v>
      </c>
      <c r="S29" s="60">
        <v>193717.76000000001</v>
      </c>
      <c r="T29" s="62" t="s">
        <v>367</v>
      </c>
      <c r="U29" s="61" t="s">
        <v>353</v>
      </c>
    </row>
    <row r="30" spans="1:21" x14ac:dyDescent="0.25">
      <c r="A30" s="56" t="s">
        <v>70</v>
      </c>
      <c r="B30" s="56" t="s">
        <v>71</v>
      </c>
      <c r="C30" s="60">
        <v>672307.16</v>
      </c>
      <c r="D30" s="60">
        <v>24214.720000000001</v>
      </c>
      <c r="E30" s="60">
        <v>24214.720000000001</v>
      </c>
      <c r="F30" s="60">
        <v>24214.720000000001</v>
      </c>
      <c r="G30" s="60">
        <v>24214.720000000001</v>
      </c>
      <c r="H30" s="60">
        <v>96858.880000000005</v>
      </c>
      <c r="I30" s="60">
        <v>24214.720000000001</v>
      </c>
      <c r="J30" s="60">
        <v>24214.720000000001</v>
      </c>
      <c r="K30" s="60">
        <v>24214.720000000001</v>
      </c>
      <c r="L30" s="60">
        <v>24214.720000000001</v>
      </c>
      <c r="M30" s="60">
        <v>96858.880000000005</v>
      </c>
      <c r="N30" s="61" t="s">
        <v>353</v>
      </c>
      <c r="O30" s="61" t="s">
        <v>353</v>
      </c>
      <c r="P30" s="61" t="s">
        <v>353</v>
      </c>
      <c r="Q30" s="61" t="s">
        <v>353</v>
      </c>
      <c r="R30" s="60">
        <v>0</v>
      </c>
      <c r="S30" s="60">
        <v>193717.76000000001</v>
      </c>
      <c r="T30" s="62" t="s">
        <v>368</v>
      </c>
      <c r="U30" s="61" t="s">
        <v>353</v>
      </c>
    </row>
    <row r="31" spans="1:21" x14ac:dyDescent="0.25">
      <c r="A31" s="56" t="s">
        <v>72</v>
      </c>
      <c r="B31" s="56" t="s">
        <v>73</v>
      </c>
      <c r="C31" s="60">
        <v>586543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1" t="s">
        <v>353</v>
      </c>
      <c r="O31" s="61" t="s">
        <v>353</v>
      </c>
      <c r="P31" s="61" t="s">
        <v>353</v>
      </c>
      <c r="Q31" s="61" t="s">
        <v>353</v>
      </c>
      <c r="R31" s="60">
        <v>0</v>
      </c>
      <c r="S31" s="60">
        <v>0</v>
      </c>
      <c r="T31" s="63" t="s">
        <v>356</v>
      </c>
      <c r="U31" s="61" t="s">
        <v>353</v>
      </c>
    </row>
    <row r="32" spans="1:21" x14ac:dyDescent="0.25">
      <c r="A32" s="56" t="s">
        <v>74</v>
      </c>
      <c r="B32" s="56" t="s">
        <v>213</v>
      </c>
      <c r="C32" s="60">
        <v>0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1" t="s">
        <v>353</v>
      </c>
      <c r="O32" s="61" t="s">
        <v>353</v>
      </c>
      <c r="P32" s="61" t="s">
        <v>353</v>
      </c>
      <c r="Q32" s="61" t="s">
        <v>353</v>
      </c>
      <c r="R32" s="60">
        <v>0</v>
      </c>
      <c r="S32" s="60">
        <v>0</v>
      </c>
      <c r="T32" s="63" t="s">
        <v>356</v>
      </c>
      <c r="U32" s="61" t="s">
        <v>353</v>
      </c>
    </row>
    <row r="33" spans="1:21" x14ac:dyDescent="0.25">
      <c r="A33" s="56" t="s">
        <v>75</v>
      </c>
      <c r="B33" s="56" t="s">
        <v>76</v>
      </c>
      <c r="C33" s="60">
        <v>0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1" t="s">
        <v>353</v>
      </c>
      <c r="O33" s="61" t="s">
        <v>353</v>
      </c>
      <c r="P33" s="61" t="s">
        <v>353</v>
      </c>
      <c r="Q33" s="61" t="s">
        <v>353</v>
      </c>
      <c r="R33" s="60">
        <v>0</v>
      </c>
      <c r="S33" s="60">
        <v>0</v>
      </c>
      <c r="T33" s="63" t="s">
        <v>356</v>
      </c>
      <c r="U33" s="61" t="s">
        <v>353</v>
      </c>
    </row>
    <row r="34" spans="1:21" x14ac:dyDescent="0.25">
      <c r="A34" s="56" t="s">
        <v>77</v>
      </c>
      <c r="B34" s="56" t="s">
        <v>369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1" t="s">
        <v>353</v>
      </c>
      <c r="O34" s="61" t="s">
        <v>353</v>
      </c>
      <c r="P34" s="61" t="s">
        <v>353</v>
      </c>
      <c r="Q34" s="61" t="s">
        <v>353</v>
      </c>
      <c r="R34" s="60">
        <v>0</v>
      </c>
      <c r="S34" s="60">
        <v>0</v>
      </c>
      <c r="T34" s="63" t="s">
        <v>356</v>
      </c>
      <c r="U34" s="61" t="s">
        <v>353</v>
      </c>
    </row>
    <row r="35" spans="1:21" x14ac:dyDescent="0.25">
      <c r="A35" s="110" t="s">
        <v>327</v>
      </c>
      <c r="B35" s="111" t="s">
        <v>327</v>
      </c>
      <c r="C35" s="111" t="s">
        <v>327</v>
      </c>
      <c r="D35" s="111" t="s">
        <v>327</v>
      </c>
      <c r="E35" s="111" t="s">
        <v>327</v>
      </c>
      <c r="F35" s="111" t="s">
        <v>327</v>
      </c>
      <c r="G35" s="111" t="s">
        <v>327</v>
      </c>
      <c r="H35" s="111" t="s">
        <v>327</v>
      </c>
      <c r="I35" s="111" t="s">
        <v>327</v>
      </c>
      <c r="J35" s="111" t="s">
        <v>327</v>
      </c>
      <c r="K35" s="111" t="s">
        <v>327</v>
      </c>
      <c r="L35" s="111" t="s">
        <v>327</v>
      </c>
      <c r="M35" s="111" t="s">
        <v>327</v>
      </c>
      <c r="N35" s="111" t="s">
        <v>327</v>
      </c>
      <c r="O35" s="111" t="s">
        <v>327</v>
      </c>
      <c r="P35" s="111" t="s">
        <v>327</v>
      </c>
      <c r="Q35" s="111" t="s">
        <v>327</v>
      </c>
      <c r="R35" s="111" t="s">
        <v>327</v>
      </c>
      <c r="S35" s="111" t="s">
        <v>327</v>
      </c>
      <c r="T35" s="111" t="s">
        <v>327</v>
      </c>
      <c r="U35" s="111" t="s">
        <v>327</v>
      </c>
    </row>
    <row r="36" spans="1:21" x14ac:dyDescent="0.25">
      <c r="A36" s="57" t="s">
        <v>327</v>
      </c>
      <c r="B36" s="57" t="s">
        <v>370</v>
      </c>
      <c r="C36" s="57" t="s">
        <v>327</v>
      </c>
      <c r="D36" s="57" t="s">
        <v>327</v>
      </c>
      <c r="E36" s="57" t="s">
        <v>327</v>
      </c>
      <c r="F36" s="57" t="s">
        <v>327</v>
      </c>
      <c r="G36" s="57" t="s">
        <v>327</v>
      </c>
      <c r="H36" s="57" t="s">
        <v>327</v>
      </c>
      <c r="I36" s="57" t="s">
        <v>327</v>
      </c>
      <c r="J36" s="57" t="s">
        <v>327</v>
      </c>
      <c r="K36" s="57" t="s">
        <v>327</v>
      </c>
      <c r="L36" s="57" t="s">
        <v>327</v>
      </c>
      <c r="M36" s="57" t="s">
        <v>327</v>
      </c>
      <c r="N36" s="57" t="s">
        <v>327</v>
      </c>
      <c r="O36" s="57" t="s">
        <v>327</v>
      </c>
      <c r="P36" s="57" t="s">
        <v>327</v>
      </c>
      <c r="Q36" s="57" t="s">
        <v>327</v>
      </c>
      <c r="R36" s="57" t="s">
        <v>327</v>
      </c>
      <c r="S36" s="57" t="s">
        <v>327</v>
      </c>
      <c r="T36" s="57" t="s">
        <v>327</v>
      </c>
      <c r="U36" s="57" t="s">
        <v>327</v>
      </c>
    </row>
    <row r="37" spans="1:21" x14ac:dyDescent="0.25">
      <c r="A37" s="58" t="s">
        <v>329</v>
      </c>
      <c r="B37" s="58" t="s">
        <v>330</v>
      </c>
      <c r="C37" s="58" t="s">
        <v>331</v>
      </c>
      <c r="D37" s="58" t="s">
        <v>332</v>
      </c>
      <c r="E37" s="58" t="s">
        <v>333</v>
      </c>
      <c r="F37" s="58" t="s">
        <v>334</v>
      </c>
      <c r="G37" s="58" t="s">
        <v>335</v>
      </c>
      <c r="H37" s="58" t="s">
        <v>336</v>
      </c>
      <c r="I37" s="58" t="s">
        <v>337</v>
      </c>
      <c r="J37" s="58" t="s">
        <v>338</v>
      </c>
      <c r="K37" s="58" t="s">
        <v>339</v>
      </c>
      <c r="L37" s="58" t="s">
        <v>340</v>
      </c>
      <c r="M37" s="58" t="s">
        <v>341</v>
      </c>
      <c r="N37" s="58" t="s">
        <v>342</v>
      </c>
      <c r="O37" s="58" t="s">
        <v>343</v>
      </c>
      <c r="P37" s="58" t="s">
        <v>344</v>
      </c>
      <c r="Q37" s="58" t="s">
        <v>345</v>
      </c>
      <c r="R37" s="58" t="s">
        <v>346</v>
      </c>
      <c r="S37" s="58" t="s">
        <v>347</v>
      </c>
      <c r="T37" s="58" t="s">
        <v>348</v>
      </c>
      <c r="U37" s="58" t="s">
        <v>349</v>
      </c>
    </row>
    <row r="38" spans="1:21" x14ac:dyDescent="0.25">
      <c r="A38" s="59" t="s">
        <v>327</v>
      </c>
      <c r="B38" s="59" t="s">
        <v>371</v>
      </c>
      <c r="C38" s="59" t="s">
        <v>327</v>
      </c>
      <c r="D38" s="59" t="s">
        <v>327</v>
      </c>
      <c r="E38" s="59" t="s">
        <v>327</v>
      </c>
      <c r="F38" s="59" t="s">
        <v>327</v>
      </c>
      <c r="G38" s="59" t="s">
        <v>327</v>
      </c>
      <c r="H38" s="59" t="s">
        <v>327</v>
      </c>
      <c r="I38" s="59" t="s">
        <v>327</v>
      </c>
      <c r="J38" s="59" t="s">
        <v>327</v>
      </c>
      <c r="K38" s="59" t="s">
        <v>327</v>
      </c>
      <c r="L38" s="59" t="s">
        <v>327</v>
      </c>
      <c r="M38" s="59" t="s">
        <v>327</v>
      </c>
      <c r="N38" s="59" t="s">
        <v>327</v>
      </c>
      <c r="O38" s="59" t="s">
        <v>327</v>
      </c>
      <c r="P38" s="59" t="s">
        <v>327</v>
      </c>
      <c r="Q38" s="59" t="s">
        <v>327</v>
      </c>
      <c r="R38" s="59" t="s">
        <v>327</v>
      </c>
      <c r="S38" s="59" t="s">
        <v>327</v>
      </c>
      <c r="T38" s="59" t="s">
        <v>327</v>
      </c>
      <c r="U38" s="59" t="s">
        <v>327</v>
      </c>
    </row>
    <row r="39" spans="1:21" x14ac:dyDescent="0.25">
      <c r="A39" s="56" t="s">
        <v>78</v>
      </c>
      <c r="B39" s="56" t="s">
        <v>79</v>
      </c>
      <c r="C39" s="60">
        <v>13830777</v>
      </c>
      <c r="D39" s="60">
        <v>828338.56</v>
      </c>
      <c r="E39" s="60">
        <v>856302.62</v>
      </c>
      <c r="F39" s="60">
        <v>710862.74</v>
      </c>
      <c r="G39" s="60">
        <v>718606.74</v>
      </c>
      <c r="H39" s="60">
        <v>3114110.66</v>
      </c>
      <c r="I39" s="60">
        <v>716782.48</v>
      </c>
      <c r="J39" s="60">
        <v>823715.43</v>
      </c>
      <c r="K39" s="60">
        <v>754411.7</v>
      </c>
      <c r="L39" s="60">
        <v>954317.01</v>
      </c>
      <c r="M39" s="60">
        <v>3249226.62</v>
      </c>
      <c r="N39" s="61" t="s">
        <v>353</v>
      </c>
      <c r="O39" s="61" t="s">
        <v>353</v>
      </c>
      <c r="P39" s="61" t="s">
        <v>353</v>
      </c>
      <c r="Q39" s="61" t="s">
        <v>353</v>
      </c>
      <c r="R39" s="60">
        <v>0</v>
      </c>
      <c r="S39" s="60">
        <v>6363337.2800000003</v>
      </c>
      <c r="T39" s="62" t="s">
        <v>372</v>
      </c>
      <c r="U39" s="61" t="s">
        <v>353</v>
      </c>
    </row>
    <row r="40" spans="1:21" x14ac:dyDescent="0.25">
      <c r="A40" s="56" t="s">
        <v>81</v>
      </c>
      <c r="B40" s="56" t="s">
        <v>82</v>
      </c>
      <c r="C40" s="60">
        <v>1747193</v>
      </c>
      <c r="D40" s="60">
        <v>24214.720000000001</v>
      </c>
      <c r="E40" s="60">
        <v>24214.720000000001</v>
      </c>
      <c r="F40" s="60">
        <v>24214.720000000001</v>
      </c>
      <c r="G40" s="60">
        <v>24214.720000000001</v>
      </c>
      <c r="H40" s="60">
        <v>96858.880000000005</v>
      </c>
      <c r="I40" s="60">
        <v>24214.720000000001</v>
      </c>
      <c r="J40" s="60">
        <v>24214.720000000001</v>
      </c>
      <c r="K40" s="60">
        <v>24214.720000000001</v>
      </c>
      <c r="L40" s="60">
        <v>24214.720000000001</v>
      </c>
      <c r="M40" s="65">
        <v>96858.880000000005</v>
      </c>
      <c r="N40" s="61" t="s">
        <v>353</v>
      </c>
      <c r="O40" s="61" t="s">
        <v>353</v>
      </c>
      <c r="P40" s="61" t="s">
        <v>353</v>
      </c>
      <c r="Q40" s="61" t="s">
        <v>353</v>
      </c>
      <c r="R40" s="60">
        <v>0</v>
      </c>
      <c r="S40" s="60">
        <v>193717.76000000001</v>
      </c>
      <c r="T40" s="62" t="s">
        <v>373</v>
      </c>
      <c r="U40" s="61" t="s">
        <v>353</v>
      </c>
    </row>
    <row r="41" spans="1:21" x14ac:dyDescent="0.25">
      <c r="A41" s="56" t="s">
        <v>83</v>
      </c>
      <c r="B41" s="56" t="s">
        <v>71</v>
      </c>
      <c r="C41" s="60">
        <v>884629</v>
      </c>
      <c r="D41" s="60">
        <v>24214.720000000001</v>
      </c>
      <c r="E41" s="60">
        <v>24214.720000000001</v>
      </c>
      <c r="F41" s="60">
        <v>24214.720000000001</v>
      </c>
      <c r="G41" s="60">
        <v>24214.720000000001</v>
      </c>
      <c r="H41" s="60">
        <v>96858.880000000005</v>
      </c>
      <c r="I41" s="60">
        <v>24214.720000000001</v>
      </c>
      <c r="J41" s="60">
        <v>24214.720000000001</v>
      </c>
      <c r="K41" s="60">
        <v>24214.720000000001</v>
      </c>
      <c r="L41" s="60">
        <v>24214.720000000001</v>
      </c>
      <c r="M41" s="60">
        <v>96858.880000000005</v>
      </c>
      <c r="N41" s="61" t="s">
        <v>353</v>
      </c>
      <c r="O41" s="61" t="s">
        <v>353</v>
      </c>
      <c r="P41" s="61" t="s">
        <v>353</v>
      </c>
      <c r="Q41" s="61" t="s">
        <v>353</v>
      </c>
      <c r="R41" s="60">
        <v>0</v>
      </c>
      <c r="S41" s="60">
        <v>193717.76000000001</v>
      </c>
      <c r="T41" s="62" t="s">
        <v>374</v>
      </c>
      <c r="U41" s="61" t="s">
        <v>353</v>
      </c>
    </row>
    <row r="42" spans="1:21" x14ac:dyDescent="0.25">
      <c r="A42" s="56" t="s">
        <v>84</v>
      </c>
      <c r="B42" s="56" t="s">
        <v>73</v>
      </c>
      <c r="C42" s="60">
        <v>862564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1" t="s">
        <v>353</v>
      </c>
      <c r="O42" s="61" t="s">
        <v>353</v>
      </c>
      <c r="P42" s="61" t="s">
        <v>353</v>
      </c>
      <c r="Q42" s="61" t="s">
        <v>353</v>
      </c>
      <c r="R42" s="60">
        <v>0</v>
      </c>
      <c r="S42" s="60">
        <v>0</v>
      </c>
      <c r="T42" s="63" t="s">
        <v>356</v>
      </c>
      <c r="U42" s="61" t="s">
        <v>353</v>
      </c>
    </row>
    <row r="43" spans="1:21" x14ac:dyDescent="0.25">
      <c r="A43" s="56" t="s">
        <v>85</v>
      </c>
      <c r="B43" s="56" t="s">
        <v>213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1" t="s">
        <v>353</v>
      </c>
      <c r="O43" s="61" t="s">
        <v>353</v>
      </c>
      <c r="P43" s="61" t="s">
        <v>353</v>
      </c>
      <c r="Q43" s="61" t="s">
        <v>353</v>
      </c>
      <c r="R43" s="60">
        <v>0</v>
      </c>
      <c r="S43" s="60">
        <v>0</v>
      </c>
      <c r="T43" s="63" t="s">
        <v>356</v>
      </c>
      <c r="U43" s="61" t="s">
        <v>353</v>
      </c>
    </row>
    <row r="44" spans="1:21" x14ac:dyDescent="0.25">
      <c r="A44" s="56" t="s">
        <v>86</v>
      </c>
      <c r="B44" s="56" t="s">
        <v>76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1" t="s">
        <v>353</v>
      </c>
      <c r="O44" s="61" t="s">
        <v>353</v>
      </c>
      <c r="P44" s="61" t="s">
        <v>353</v>
      </c>
      <c r="Q44" s="61" t="s">
        <v>353</v>
      </c>
      <c r="R44" s="60">
        <v>0</v>
      </c>
      <c r="S44" s="60">
        <v>0</v>
      </c>
      <c r="T44" s="63" t="s">
        <v>356</v>
      </c>
      <c r="U44" s="61" t="s">
        <v>353</v>
      </c>
    </row>
    <row r="45" spans="1:21" x14ac:dyDescent="0.25">
      <c r="A45" s="56" t="s">
        <v>87</v>
      </c>
      <c r="B45" s="56" t="s">
        <v>88</v>
      </c>
      <c r="C45" s="60">
        <v>154317</v>
      </c>
      <c r="D45" s="60">
        <v>61414.8</v>
      </c>
      <c r="E45" s="60">
        <v>53408.37</v>
      </c>
      <c r="F45" s="60">
        <v>66180.7</v>
      </c>
      <c r="G45" s="60">
        <v>60942.61</v>
      </c>
      <c r="H45" s="60">
        <v>241946.48</v>
      </c>
      <c r="I45" s="60">
        <v>83652.56</v>
      </c>
      <c r="J45" s="60">
        <v>66065.679999999993</v>
      </c>
      <c r="K45" s="60">
        <v>74191.67</v>
      </c>
      <c r="L45" s="60">
        <v>46289.07</v>
      </c>
      <c r="M45" s="65">
        <v>270198.98</v>
      </c>
      <c r="N45" s="61" t="s">
        <v>353</v>
      </c>
      <c r="O45" s="61" t="s">
        <v>353</v>
      </c>
      <c r="P45" s="61" t="s">
        <v>353</v>
      </c>
      <c r="Q45" s="61" t="s">
        <v>353</v>
      </c>
      <c r="R45" s="60">
        <v>0</v>
      </c>
      <c r="S45" s="60">
        <v>512145.46</v>
      </c>
      <c r="T45" s="62" t="s">
        <v>375</v>
      </c>
      <c r="U45" s="61" t="s">
        <v>353</v>
      </c>
    </row>
    <row r="46" spans="1:21" x14ac:dyDescent="0.25">
      <c r="A46" s="56" t="s">
        <v>214</v>
      </c>
      <c r="B46" s="56" t="s">
        <v>211</v>
      </c>
      <c r="C46" s="60">
        <v>154317</v>
      </c>
      <c r="D46" s="60">
        <v>61414.8</v>
      </c>
      <c r="E46" s="60">
        <v>53408.37</v>
      </c>
      <c r="F46" s="60">
        <v>66180.7</v>
      </c>
      <c r="G46" s="60">
        <v>60942.61</v>
      </c>
      <c r="H46" s="60">
        <v>241946.48</v>
      </c>
      <c r="I46" s="60">
        <v>83652.56</v>
      </c>
      <c r="J46" s="60">
        <v>66065.679999999993</v>
      </c>
      <c r="K46" s="60">
        <v>74191.67</v>
      </c>
      <c r="L46" s="60">
        <v>46289.07</v>
      </c>
      <c r="M46" s="60">
        <v>270198.98</v>
      </c>
      <c r="N46" s="61" t="s">
        <v>353</v>
      </c>
      <c r="O46" s="61" t="s">
        <v>353</v>
      </c>
      <c r="P46" s="61" t="s">
        <v>353</v>
      </c>
      <c r="Q46" s="61" t="s">
        <v>353</v>
      </c>
      <c r="R46" s="60">
        <v>0</v>
      </c>
      <c r="S46" s="60">
        <v>512145.46</v>
      </c>
      <c r="T46" s="62" t="s">
        <v>375</v>
      </c>
      <c r="U46" s="61" t="s">
        <v>353</v>
      </c>
    </row>
    <row r="47" spans="1:21" x14ac:dyDescent="0.25">
      <c r="A47" s="56" t="s">
        <v>215</v>
      </c>
      <c r="B47" s="56" t="s">
        <v>64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1" t="s">
        <v>353</v>
      </c>
      <c r="O47" s="61" t="s">
        <v>353</v>
      </c>
      <c r="P47" s="61" t="s">
        <v>353</v>
      </c>
      <c r="Q47" s="61" t="s">
        <v>353</v>
      </c>
      <c r="R47" s="60">
        <v>0</v>
      </c>
      <c r="S47" s="60">
        <v>0</v>
      </c>
      <c r="T47" s="63" t="s">
        <v>356</v>
      </c>
      <c r="U47" s="61" t="s">
        <v>353</v>
      </c>
    </row>
    <row r="48" spans="1:21" x14ac:dyDescent="0.25">
      <c r="A48" s="56" t="s">
        <v>89</v>
      </c>
      <c r="B48" s="56" t="s">
        <v>376</v>
      </c>
      <c r="C48" s="60">
        <v>0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1" t="s">
        <v>353</v>
      </c>
      <c r="O48" s="61" t="s">
        <v>353</v>
      </c>
      <c r="P48" s="61" t="s">
        <v>353</v>
      </c>
      <c r="Q48" s="61" t="s">
        <v>353</v>
      </c>
      <c r="R48" s="60">
        <v>0</v>
      </c>
      <c r="S48" s="60">
        <v>0</v>
      </c>
      <c r="T48" s="63" t="s">
        <v>356</v>
      </c>
      <c r="U48" s="61" t="s">
        <v>353</v>
      </c>
    </row>
    <row r="49" spans="1:21" x14ac:dyDescent="0.25">
      <c r="A49" s="56" t="s">
        <v>29</v>
      </c>
      <c r="B49" s="56" t="s">
        <v>90</v>
      </c>
      <c r="C49" s="60">
        <v>0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1" t="s">
        <v>353</v>
      </c>
      <c r="O49" s="61" t="s">
        <v>353</v>
      </c>
      <c r="P49" s="61" t="s">
        <v>353</v>
      </c>
      <c r="Q49" s="61" t="s">
        <v>353</v>
      </c>
      <c r="R49" s="60">
        <v>0</v>
      </c>
      <c r="S49" s="60">
        <v>0</v>
      </c>
      <c r="T49" s="63" t="s">
        <v>356</v>
      </c>
      <c r="U49" s="61" t="s">
        <v>353</v>
      </c>
    </row>
    <row r="50" spans="1:21" x14ac:dyDescent="0.25">
      <c r="A50" s="110" t="s">
        <v>327</v>
      </c>
      <c r="B50" s="111" t="s">
        <v>327</v>
      </c>
      <c r="C50" s="111" t="s">
        <v>327</v>
      </c>
      <c r="D50" s="111" t="s">
        <v>327</v>
      </c>
      <c r="E50" s="111" t="s">
        <v>327</v>
      </c>
      <c r="F50" s="111" t="s">
        <v>327</v>
      </c>
      <c r="G50" s="111" t="s">
        <v>327</v>
      </c>
      <c r="H50" s="111" t="s">
        <v>327</v>
      </c>
      <c r="I50" s="111" t="s">
        <v>327</v>
      </c>
      <c r="J50" s="111" t="s">
        <v>327</v>
      </c>
      <c r="K50" s="111" t="s">
        <v>327</v>
      </c>
      <c r="L50" s="111" t="s">
        <v>327</v>
      </c>
      <c r="M50" s="111" t="s">
        <v>327</v>
      </c>
      <c r="N50" s="111" t="s">
        <v>327</v>
      </c>
      <c r="O50" s="111" t="s">
        <v>327</v>
      </c>
      <c r="P50" s="111" t="s">
        <v>327</v>
      </c>
      <c r="Q50" s="111" t="s">
        <v>327</v>
      </c>
      <c r="R50" s="111" t="s">
        <v>327</v>
      </c>
      <c r="S50" s="111" t="s">
        <v>327</v>
      </c>
      <c r="T50" s="111" t="s">
        <v>327</v>
      </c>
      <c r="U50" s="111" t="s">
        <v>327</v>
      </c>
    </row>
    <row r="51" spans="1:21" x14ac:dyDescent="0.25">
      <c r="A51" s="59" t="s">
        <v>327</v>
      </c>
      <c r="B51" s="59" t="s">
        <v>377</v>
      </c>
      <c r="C51" s="59" t="s">
        <v>327</v>
      </c>
      <c r="D51" s="59" t="s">
        <v>327</v>
      </c>
      <c r="E51" s="59" t="s">
        <v>327</v>
      </c>
      <c r="F51" s="59" t="s">
        <v>327</v>
      </c>
      <c r="G51" s="59" t="s">
        <v>327</v>
      </c>
      <c r="H51" s="59" t="s">
        <v>327</v>
      </c>
      <c r="I51" s="59" t="s">
        <v>327</v>
      </c>
      <c r="J51" s="59" t="s">
        <v>327</v>
      </c>
      <c r="K51" s="59" t="s">
        <v>327</v>
      </c>
      <c r="L51" s="59" t="s">
        <v>327</v>
      </c>
      <c r="M51" s="72">
        <f>M53+M159-QUADRIMESTRAL!J12</f>
        <v>9.2700000000186265</v>
      </c>
      <c r="N51" s="59" t="s">
        <v>327</v>
      </c>
      <c r="O51" s="59" t="s">
        <v>327</v>
      </c>
      <c r="P51" s="59" t="s">
        <v>327</v>
      </c>
      <c r="Q51" s="59" t="s">
        <v>327</v>
      </c>
      <c r="R51" s="59" t="s">
        <v>327</v>
      </c>
      <c r="S51" s="59" t="s">
        <v>327</v>
      </c>
      <c r="T51" s="59" t="s">
        <v>327</v>
      </c>
      <c r="U51" s="59" t="s">
        <v>327</v>
      </c>
    </row>
    <row r="52" spans="1:21" x14ac:dyDescent="0.25">
      <c r="A52" s="56" t="s">
        <v>378</v>
      </c>
      <c r="B52" s="56" t="s">
        <v>379</v>
      </c>
      <c r="C52" s="60">
        <v>11579446.1</v>
      </c>
      <c r="D52" s="60">
        <v>939999.22</v>
      </c>
      <c r="E52" s="60">
        <v>937596.05</v>
      </c>
      <c r="F52" s="60">
        <v>792156.17</v>
      </c>
      <c r="G52" s="60">
        <v>799839.39</v>
      </c>
      <c r="H52" s="60">
        <v>3469590.83</v>
      </c>
      <c r="I52" s="60">
        <v>693616.55</v>
      </c>
      <c r="J52" s="60">
        <v>823715.43</v>
      </c>
      <c r="K52" s="60">
        <v>754411.71</v>
      </c>
      <c r="L52" s="60">
        <v>977116.51</v>
      </c>
      <c r="M52" s="60">
        <v>3248860.2</v>
      </c>
      <c r="N52" s="61" t="s">
        <v>353</v>
      </c>
      <c r="O52" s="61" t="s">
        <v>353</v>
      </c>
      <c r="P52" s="61" t="s">
        <v>353</v>
      </c>
      <c r="Q52" s="61" t="s">
        <v>353</v>
      </c>
      <c r="R52" s="60">
        <v>0</v>
      </c>
      <c r="S52" s="60">
        <v>6718451.0300000003</v>
      </c>
      <c r="T52" s="62" t="s">
        <v>380</v>
      </c>
      <c r="U52" s="61" t="s">
        <v>353</v>
      </c>
    </row>
    <row r="53" spans="1:21" x14ac:dyDescent="0.25">
      <c r="A53" s="56" t="s">
        <v>91</v>
      </c>
      <c r="B53" s="56" t="s">
        <v>381</v>
      </c>
      <c r="C53" s="60">
        <v>11579446.1</v>
      </c>
      <c r="D53" s="60">
        <v>828338.56</v>
      </c>
      <c r="E53" s="60">
        <v>856302.62</v>
      </c>
      <c r="F53" s="60">
        <v>710862.74</v>
      </c>
      <c r="G53" s="60">
        <v>718606.74</v>
      </c>
      <c r="H53" s="60">
        <v>3114110.66</v>
      </c>
      <c r="I53" s="60">
        <v>693616.55</v>
      </c>
      <c r="J53" s="60">
        <v>823715.43</v>
      </c>
      <c r="K53" s="60">
        <v>649285.31999999995</v>
      </c>
      <c r="L53" s="60">
        <v>756962.76</v>
      </c>
      <c r="M53" s="60">
        <v>2923580.06</v>
      </c>
      <c r="N53" s="61" t="s">
        <v>353</v>
      </c>
      <c r="O53" s="61" t="s">
        <v>353</v>
      </c>
      <c r="P53" s="61" t="s">
        <v>353</v>
      </c>
      <c r="Q53" s="61" t="s">
        <v>353</v>
      </c>
      <c r="R53" s="60">
        <v>0</v>
      </c>
      <c r="S53" s="60">
        <v>6037690.7199999997</v>
      </c>
      <c r="T53" s="62" t="s">
        <v>382</v>
      </c>
      <c r="U53" s="61" t="s">
        <v>353</v>
      </c>
    </row>
    <row r="54" spans="1:21" x14ac:dyDescent="0.25">
      <c r="A54" s="56" t="s">
        <v>92</v>
      </c>
      <c r="B54" s="56" t="s">
        <v>383</v>
      </c>
      <c r="C54" s="60">
        <v>5708398</v>
      </c>
      <c r="D54" s="60">
        <v>400667.92</v>
      </c>
      <c r="E54" s="60">
        <v>407984.41</v>
      </c>
      <c r="F54" s="60">
        <v>380665.14</v>
      </c>
      <c r="G54" s="60">
        <v>418416.39</v>
      </c>
      <c r="H54" s="60">
        <v>1607733.86</v>
      </c>
      <c r="I54" s="60">
        <v>387979.85</v>
      </c>
      <c r="J54" s="60">
        <v>421173.63</v>
      </c>
      <c r="K54" s="60">
        <v>265402.43</v>
      </c>
      <c r="L54" s="60">
        <v>420139.16</v>
      </c>
      <c r="M54" s="60">
        <v>1494695.07</v>
      </c>
      <c r="N54" s="61" t="s">
        <v>353</v>
      </c>
      <c r="O54" s="61" t="s">
        <v>353</v>
      </c>
      <c r="P54" s="61" t="s">
        <v>353</v>
      </c>
      <c r="Q54" s="61" t="s">
        <v>353</v>
      </c>
      <c r="R54" s="60">
        <v>0</v>
      </c>
      <c r="S54" s="60">
        <v>3102428.93</v>
      </c>
      <c r="T54" s="62" t="s">
        <v>384</v>
      </c>
      <c r="U54" s="61" t="s">
        <v>353</v>
      </c>
    </row>
    <row r="55" spans="1:21" x14ac:dyDescent="0.25">
      <c r="A55" s="64" t="s">
        <v>93</v>
      </c>
      <c r="B55" s="64" t="s">
        <v>39</v>
      </c>
      <c r="C55" s="65">
        <v>122232</v>
      </c>
      <c r="D55" s="65">
        <v>9182.8799999999992</v>
      </c>
      <c r="E55" s="65">
        <v>9182.8799999999992</v>
      </c>
      <c r="F55" s="65">
        <v>9033.27</v>
      </c>
      <c r="G55" s="65">
        <v>9033.27</v>
      </c>
      <c r="H55" s="65">
        <v>36432.300000000003</v>
      </c>
      <c r="I55" s="65">
        <v>9033.27</v>
      </c>
      <c r="J55" s="65">
        <v>9786.39</v>
      </c>
      <c r="K55" s="65">
        <v>9344.01</v>
      </c>
      <c r="L55" s="65">
        <v>9786.4</v>
      </c>
      <c r="M55" s="65">
        <v>37950.07</v>
      </c>
      <c r="N55" s="66" t="s">
        <v>353</v>
      </c>
      <c r="O55" s="66" t="s">
        <v>353</v>
      </c>
      <c r="P55" s="66" t="s">
        <v>353</v>
      </c>
      <c r="Q55" s="66" t="s">
        <v>353</v>
      </c>
      <c r="R55" s="65">
        <v>0</v>
      </c>
      <c r="S55" s="65">
        <v>74382.37</v>
      </c>
      <c r="T55" s="67" t="s">
        <v>385</v>
      </c>
      <c r="U55" s="66" t="s">
        <v>353</v>
      </c>
    </row>
    <row r="56" spans="1:21" x14ac:dyDescent="0.25">
      <c r="A56" s="56" t="s">
        <v>94</v>
      </c>
      <c r="B56" s="56" t="s">
        <v>216</v>
      </c>
      <c r="C56" s="60">
        <v>122232</v>
      </c>
      <c r="D56" s="60">
        <v>9182.8799999999992</v>
      </c>
      <c r="E56" s="60">
        <v>9182.8799999999992</v>
      </c>
      <c r="F56" s="60">
        <v>9033.27</v>
      </c>
      <c r="G56" s="60">
        <v>9033.27</v>
      </c>
      <c r="H56" s="60">
        <v>36432.300000000003</v>
      </c>
      <c r="I56" s="60">
        <v>9033.27</v>
      </c>
      <c r="J56" s="60">
        <v>9786.39</v>
      </c>
      <c r="K56" s="60">
        <v>9344.01</v>
      </c>
      <c r="L56" s="60">
        <v>9786.4</v>
      </c>
      <c r="M56" s="60">
        <v>37950.07</v>
      </c>
      <c r="N56" s="61" t="s">
        <v>353</v>
      </c>
      <c r="O56" s="61" t="s">
        <v>353</v>
      </c>
      <c r="P56" s="61" t="s">
        <v>353</v>
      </c>
      <c r="Q56" s="61" t="s">
        <v>353</v>
      </c>
      <c r="R56" s="60">
        <v>0</v>
      </c>
      <c r="S56" s="60">
        <v>74382.37</v>
      </c>
      <c r="T56" s="62" t="s">
        <v>385</v>
      </c>
      <c r="U56" s="61" t="s">
        <v>353</v>
      </c>
    </row>
    <row r="57" spans="1:21" x14ac:dyDescent="0.25">
      <c r="A57" s="56" t="s">
        <v>95</v>
      </c>
      <c r="B57" s="56" t="s">
        <v>217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1" t="s">
        <v>353</v>
      </c>
      <c r="O57" s="61" t="s">
        <v>353</v>
      </c>
      <c r="P57" s="61" t="s">
        <v>353</v>
      </c>
      <c r="Q57" s="61" t="s">
        <v>353</v>
      </c>
      <c r="R57" s="60">
        <v>0</v>
      </c>
      <c r="S57" s="60">
        <v>0</v>
      </c>
      <c r="T57" s="63" t="s">
        <v>356</v>
      </c>
      <c r="U57" s="61" t="s">
        <v>353</v>
      </c>
    </row>
    <row r="58" spans="1:21" x14ac:dyDescent="0.25">
      <c r="A58" s="64" t="s">
        <v>96</v>
      </c>
      <c r="B58" s="64" t="s">
        <v>97</v>
      </c>
      <c r="C58" s="65">
        <v>5586166</v>
      </c>
      <c r="D58" s="65">
        <v>391485.04</v>
      </c>
      <c r="E58" s="65">
        <v>398801.53</v>
      </c>
      <c r="F58" s="65">
        <v>371631.87</v>
      </c>
      <c r="G58" s="65">
        <v>409383.12</v>
      </c>
      <c r="H58" s="65">
        <v>1571301.56</v>
      </c>
      <c r="I58" s="65">
        <v>378946.58</v>
      </c>
      <c r="J58" s="65">
        <v>411387.24</v>
      </c>
      <c r="K58" s="65">
        <v>256058.42</v>
      </c>
      <c r="L58" s="65">
        <v>410352.76</v>
      </c>
      <c r="M58" s="65">
        <v>1456745</v>
      </c>
      <c r="N58" s="66" t="s">
        <v>353</v>
      </c>
      <c r="O58" s="66" t="s">
        <v>353</v>
      </c>
      <c r="P58" s="66" t="s">
        <v>353</v>
      </c>
      <c r="Q58" s="66" t="s">
        <v>353</v>
      </c>
      <c r="R58" s="65">
        <v>0</v>
      </c>
      <c r="S58" s="65">
        <v>3028046.56</v>
      </c>
      <c r="T58" s="67" t="s">
        <v>386</v>
      </c>
      <c r="U58" s="66" t="s">
        <v>353</v>
      </c>
    </row>
    <row r="59" spans="1:21" x14ac:dyDescent="0.25">
      <c r="A59" s="56" t="s">
        <v>98</v>
      </c>
      <c r="B59" s="56" t="s">
        <v>216</v>
      </c>
      <c r="C59" s="60">
        <v>191146</v>
      </c>
      <c r="D59" s="60">
        <v>15359.46</v>
      </c>
      <c r="E59" s="60">
        <v>21580.65</v>
      </c>
      <c r="F59" s="60">
        <v>16261.59</v>
      </c>
      <c r="G59" s="60">
        <v>14553.93</v>
      </c>
      <c r="H59" s="60">
        <v>67755.63</v>
      </c>
      <c r="I59" s="60">
        <v>15809.64</v>
      </c>
      <c r="J59" s="60">
        <v>14855.16</v>
      </c>
      <c r="K59" s="60">
        <v>14658.87</v>
      </c>
      <c r="L59" s="60">
        <v>15670.8</v>
      </c>
      <c r="M59" s="60">
        <v>60994.47</v>
      </c>
      <c r="N59" s="61" t="s">
        <v>353</v>
      </c>
      <c r="O59" s="61" t="s">
        <v>353</v>
      </c>
      <c r="P59" s="61" t="s">
        <v>353</v>
      </c>
      <c r="Q59" s="61" t="s">
        <v>353</v>
      </c>
      <c r="R59" s="60">
        <v>0</v>
      </c>
      <c r="S59" s="60">
        <v>128750.1</v>
      </c>
      <c r="T59" s="62" t="s">
        <v>387</v>
      </c>
      <c r="U59" s="61" t="s">
        <v>353</v>
      </c>
    </row>
    <row r="60" spans="1:21" x14ac:dyDescent="0.25">
      <c r="A60" s="56" t="s">
        <v>99</v>
      </c>
      <c r="B60" s="56" t="s">
        <v>217</v>
      </c>
      <c r="C60" s="60">
        <v>5395020</v>
      </c>
      <c r="D60" s="60">
        <v>376125.58</v>
      </c>
      <c r="E60" s="60">
        <v>377220.88</v>
      </c>
      <c r="F60" s="60">
        <v>355370.28</v>
      </c>
      <c r="G60" s="60">
        <v>394829.19</v>
      </c>
      <c r="H60" s="60">
        <v>1503545.93</v>
      </c>
      <c r="I60" s="60">
        <v>363136.94</v>
      </c>
      <c r="J60" s="60">
        <v>396532.08</v>
      </c>
      <c r="K60" s="60">
        <v>241399.55</v>
      </c>
      <c r="L60" s="60">
        <v>394681.96</v>
      </c>
      <c r="M60" s="60">
        <v>1395750.53</v>
      </c>
      <c r="N60" s="61" t="s">
        <v>353</v>
      </c>
      <c r="O60" s="61" t="s">
        <v>353</v>
      </c>
      <c r="P60" s="61" t="s">
        <v>353</v>
      </c>
      <c r="Q60" s="61" t="s">
        <v>353</v>
      </c>
      <c r="R60" s="60">
        <v>0</v>
      </c>
      <c r="S60" s="60">
        <v>2899296.46</v>
      </c>
      <c r="T60" s="62" t="s">
        <v>388</v>
      </c>
      <c r="U60" s="61" t="s">
        <v>353</v>
      </c>
    </row>
    <row r="61" spans="1:21" x14ac:dyDescent="0.25">
      <c r="A61" s="56" t="s">
        <v>100</v>
      </c>
      <c r="B61" s="56" t="s">
        <v>101</v>
      </c>
      <c r="C61" s="60">
        <v>0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1" t="s">
        <v>353</v>
      </c>
      <c r="O61" s="61" t="s">
        <v>353</v>
      </c>
      <c r="P61" s="61" t="s">
        <v>353</v>
      </c>
      <c r="Q61" s="61" t="s">
        <v>353</v>
      </c>
      <c r="R61" s="60">
        <v>0</v>
      </c>
      <c r="S61" s="60">
        <v>0</v>
      </c>
      <c r="T61" s="63" t="s">
        <v>356</v>
      </c>
      <c r="U61" s="61" t="s">
        <v>353</v>
      </c>
    </row>
    <row r="62" spans="1:21" x14ac:dyDescent="0.25">
      <c r="A62" s="56" t="s">
        <v>102</v>
      </c>
      <c r="B62" s="56" t="s">
        <v>216</v>
      </c>
      <c r="C62" s="60">
        <v>0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1" t="s">
        <v>353</v>
      </c>
      <c r="O62" s="61" t="s">
        <v>353</v>
      </c>
      <c r="P62" s="61" t="s">
        <v>353</v>
      </c>
      <c r="Q62" s="61" t="s">
        <v>353</v>
      </c>
      <c r="R62" s="60">
        <v>0</v>
      </c>
      <c r="S62" s="60">
        <v>0</v>
      </c>
      <c r="T62" s="63" t="s">
        <v>356</v>
      </c>
      <c r="U62" s="61" t="s">
        <v>353</v>
      </c>
    </row>
    <row r="63" spans="1:21" x14ac:dyDescent="0.25">
      <c r="A63" s="56" t="s">
        <v>103</v>
      </c>
      <c r="B63" s="56" t="s">
        <v>217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1" t="s">
        <v>353</v>
      </c>
      <c r="O63" s="61" t="s">
        <v>353</v>
      </c>
      <c r="P63" s="61" t="s">
        <v>353</v>
      </c>
      <c r="Q63" s="61" t="s">
        <v>353</v>
      </c>
      <c r="R63" s="60">
        <v>0</v>
      </c>
      <c r="S63" s="60">
        <v>0</v>
      </c>
      <c r="T63" s="63" t="s">
        <v>356</v>
      </c>
      <c r="U63" s="61" t="s">
        <v>353</v>
      </c>
    </row>
    <row r="64" spans="1:21" x14ac:dyDescent="0.25">
      <c r="A64" s="56" t="s">
        <v>104</v>
      </c>
      <c r="B64" s="56" t="s">
        <v>105</v>
      </c>
      <c r="C64" s="60">
        <v>0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1" t="s">
        <v>353</v>
      </c>
      <c r="O64" s="61" t="s">
        <v>353</v>
      </c>
      <c r="P64" s="61" t="s">
        <v>353</v>
      </c>
      <c r="Q64" s="61" t="s">
        <v>353</v>
      </c>
      <c r="R64" s="60">
        <v>0</v>
      </c>
      <c r="S64" s="60">
        <v>0</v>
      </c>
      <c r="T64" s="63" t="s">
        <v>356</v>
      </c>
      <c r="U64" s="61" t="s">
        <v>353</v>
      </c>
    </row>
    <row r="65" spans="1:21" x14ac:dyDescent="0.25">
      <c r="A65" s="56" t="s">
        <v>106</v>
      </c>
      <c r="B65" s="56" t="s">
        <v>216</v>
      </c>
      <c r="C65" s="60">
        <v>0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1" t="s">
        <v>353</v>
      </c>
      <c r="O65" s="61" t="s">
        <v>353</v>
      </c>
      <c r="P65" s="61" t="s">
        <v>353</v>
      </c>
      <c r="Q65" s="61" t="s">
        <v>353</v>
      </c>
      <c r="R65" s="60">
        <v>0</v>
      </c>
      <c r="S65" s="60">
        <v>0</v>
      </c>
      <c r="T65" s="63" t="s">
        <v>356</v>
      </c>
      <c r="U65" s="61" t="s">
        <v>353</v>
      </c>
    </row>
    <row r="66" spans="1:21" x14ac:dyDescent="0.25">
      <c r="A66" s="56" t="s">
        <v>107</v>
      </c>
      <c r="B66" s="56" t="s">
        <v>217</v>
      </c>
      <c r="C66" s="60">
        <v>0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1" t="s">
        <v>353</v>
      </c>
      <c r="O66" s="61" t="s">
        <v>353</v>
      </c>
      <c r="P66" s="61" t="s">
        <v>353</v>
      </c>
      <c r="Q66" s="61" t="s">
        <v>353</v>
      </c>
      <c r="R66" s="60">
        <v>0</v>
      </c>
      <c r="S66" s="60">
        <v>0</v>
      </c>
      <c r="T66" s="63" t="s">
        <v>356</v>
      </c>
      <c r="U66" s="61" t="s">
        <v>353</v>
      </c>
    </row>
    <row r="67" spans="1:21" x14ac:dyDescent="0.25">
      <c r="A67" s="64" t="s">
        <v>108</v>
      </c>
      <c r="B67" s="64" t="s">
        <v>389</v>
      </c>
      <c r="C67" s="65">
        <v>2112461</v>
      </c>
      <c r="D67" s="65">
        <v>157744.87</v>
      </c>
      <c r="E67" s="65">
        <v>156260.24</v>
      </c>
      <c r="F67" s="65">
        <v>170397.18</v>
      </c>
      <c r="G67" s="65">
        <v>178161.46</v>
      </c>
      <c r="H67" s="65">
        <v>662563.75</v>
      </c>
      <c r="I67" s="65">
        <v>153919.06</v>
      </c>
      <c r="J67" s="65">
        <v>168724.21</v>
      </c>
      <c r="K67" s="65">
        <v>177747.24</v>
      </c>
      <c r="L67" s="65">
        <v>194003.1</v>
      </c>
      <c r="M67" s="65">
        <v>694393.61</v>
      </c>
      <c r="N67" s="66" t="s">
        <v>353</v>
      </c>
      <c r="O67" s="66" t="s">
        <v>353</v>
      </c>
      <c r="P67" s="66" t="s">
        <v>353</v>
      </c>
      <c r="Q67" s="66" t="s">
        <v>353</v>
      </c>
      <c r="R67" s="65">
        <v>0</v>
      </c>
      <c r="S67" s="65">
        <v>1356957.36</v>
      </c>
      <c r="T67" s="67" t="s">
        <v>390</v>
      </c>
      <c r="U67" s="66" t="s">
        <v>353</v>
      </c>
    </row>
    <row r="68" spans="1:21" x14ac:dyDescent="0.25">
      <c r="A68" s="56" t="s">
        <v>109</v>
      </c>
      <c r="B68" s="56" t="s">
        <v>110</v>
      </c>
      <c r="C68" s="60">
        <v>515941</v>
      </c>
      <c r="D68" s="60">
        <v>41546.01</v>
      </c>
      <c r="E68" s="60">
        <v>41189.050000000003</v>
      </c>
      <c r="F68" s="60">
        <v>42843.06</v>
      </c>
      <c r="G68" s="60">
        <v>41288.99</v>
      </c>
      <c r="H68" s="60">
        <v>166867.10999999999</v>
      </c>
      <c r="I68" s="60">
        <v>38225.74</v>
      </c>
      <c r="J68" s="60">
        <v>43086.7</v>
      </c>
      <c r="K68" s="60">
        <v>43406.27</v>
      </c>
      <c r="L68" s="60">
        <v>53150</v>
      </c>
      <c r="M68" s="60">
        <v>177868.71</v>
      </c>
      <c r="N68" s="61" t="s">
        <v>353</v>
      </c>
      <c r="O68" s="61" t="s">
        <v>353</v>
      </c>
      <c r="P68" s="61" t="s">
        <v>353</v>
      </c>
      <c r="Q68" s="61" t="s">
        <v>353</v>
      </c>
      <c r="R68" s="60">
        <v>0</v>
      </c>
      <c r="S68" s="60">
        <v>344735.82</v>
      </c>
      <c r="T68" s="62" t="s">
        <v>391</v>
      </c>
      <c r="U68" s="61" t="s">
        <v>353</v>
      </c>
    </row>
    <row r="69" spans="1:21" x14ac:dyDescent="0.25">
      <c r="A69" s="56" t="s">
        <v>111</v>
      </c>
      <c r="B69" s="56" t="s">
        <v>112</v>
      </c>
      <c r="C69" s="60">
        <v>1468363</v>
      </c>
      <c r="D69" s="60">
        <v>105193.4</v>
      </c>
      <c r="E69" s="60">
        <v>105193.44</v>
      </c>
      <c r="F69" s="60">
        <v>118141.62</v>
      </c>
      <c r="G69" s="60">
        <v>129215.62</v>
      </c>
      <c r="H69" s="60">
        <v>457744.08</v>
      </c>
      <c r="I69" s="60">
        <v>107322.63</v>
      </c>
      <c r="J69" s="60">
        <v>118588.13</v>
      </c>
      <c r="K69" s="60">
        <v>125276.53</v>
      </c>
      <c r="L69" s="60">
        <v>130211.47</v>
      </c>
      <c r="M69" s="60">
        <v>481398.76</v>
      </c>
      <c r="N69" s="61" t="s">
        <v>353</v>
      </c>
      <c r="O69" s="61" t="s">
        <v>353</v>
      </c>
      <c r="P69" s="61" t="s">
        <v>353</v>
      </c>
      <c r="Q69" s="61" t="s">
        <v>353</v>
      </c>
      <c r="R69" s="60">
        <v>0</v>
      </c>
      <c r="S69" s="60">
        <v>939142.84</v>
      </c>
      <c r="T69" s="62" t="s">
        <v>392</v>
      </c>
      <c r="U69" s="61" t="s">
        <v>353</v>
      </c>
    </row>
    <row r="70" spans="1:21" x14ac:dyDescent="0.25">
      <c r="A70" s="56" t="s">
        <v>113</v>
      </c>
      <c r="B70" s="56" t="s">
        <v>114</v>
      </c>
      <c r="C70" s="60">
        <v>16779</v>
      </c>
      <c r="D70" s="60">
        <v>2129.0100000000002</v>
      </c>
      <c r="E70" s="60">
        <v>2019</v>
      </c>
      <c r="F70" s="60">
        <v>1877.61</v>
      </c>
      <c r="G70" s="60">
        <v>1211.07</v>
      </c>
      <c r="H70" s="60">
        <v>7236.69</v>
      </c>
      <c r="I70" s="60">
        <v>1688.57</v>
      </c>
      <c r="J70" s="60">
        <v>1211.07</v>
      </c>
      <c r="K70" s="60">
        <v>1211.07</v>
      </c>
      <c r="L70" s="60">
        <v>1211.07</v>
      </c>
      <c r="M70" s="60">
        <v>5321.78</v>
      </c>
      <c r="N70" s="61" t="s">
        <v>353</v>
      </c>
      <c r="O70" s="61" t="s">
        <v>353</v>
      </c>
      <c r="P70" s="61" t="s">
        <v>353</v>
      </c>
      <c r="Q70" s="61" t="s">
        <v>353</v>
      </c>
      <c r="R70" s="60">
        <v>0</v>
      </c>
      <c r="S70" s="60">
        <v>12558.47</v>
      </c>
      <c r="T70" s="62" t="s">
        <v>393</v>
      </c>
      <c r="U70" s="61" t="s">
        <v>353</v>
      </c>
    </row>
    <row r="71" spans="1:21" x14ac:dyDescent="0.25">
      <c r="A71" s="56" t="s">
        <v>115</v>
      </c>
      <c r="B71" s="56" t="s">
        <v>116</v>
      </c>
      <c r="C71" s="60">
        <v>49806</v>
      </c>
      <c r="D71" s="60">
        <v>127.3</v>
      </c>
      <c r="E71" s="60">
        <v>4139.6000000000004</v>
      </c>
      <c r="F71" s="60">
        <v>2837.85</v>
      </c>
      <c r="G71" s="60">
        <v>2837.85</v>
      </c>
      <c r="H71" s="60">
        <v>9942.6</v>
      </c>
      <c r="I71" s="60">
        <v>2285.44</v>
      </c>
      <c r="J71" s="60">
        <v>2625</v>
      </c>
      <c r="K71" s="60">
        <v>2625</v>
      </c>
      <c r="L71" s="60">
        <v>5252.19</v>
      </c>
      <c r="M71" s="60">
        <v>12787.63</v>
      </c>
      <c r="N71" s="61" t="s">
        <v>353</v>
      </c>
      <c r="O71" s="61" t="s">
        <v>353</v>
      </c>
      <c r="P71" s="61" t="s">
        <v>353</v>
      </c>
      <c r="Q71" s="61" t="s">
        <v>353</v>
      </c>
      <c r="R71" s="60">
        <v>0</v>
      </c>
      <c r="S71" s="60">
        <v>22730.23</v>
      </c>
      <c r="T71" s="62" t="s">
        <v>394</v>
      </c>
      <c r="U71" s="61" t="s">
        <v>353</v>
      </c>
    </row>
    <row r="72" spans="1:21" x14ac:dyDescent="0.25">
      <c r="A72" s="56" t="s">
        <v>117</v>
      </c>
      <c r="B72" s="56" t="s">
        <v>218</v>
      </c>
      <c r="C72" s="60">
        <v>6639</v>
      </c>
      <c r="D72" s="60">
        <v>376.96</v>
      </c>
      <c r="E72" s="60">
        <v>459.44</v>
      </c>
      <c r="F72" s="60">
        <v>424.86</v>
      </c>
      <c r="G72" s="60">
        <v>479.56</v>
      </c>
      <c r="H72" s="60">
        <v>1740.82</v>
      </c>
      <c r="I72" s="60">
        <v>417.75</v>
      </c>
      <c r="J72" s="60">
        <v>0</v>
      </c>
      <c r="K72" s="60">
        <v>0</v>
      </c>
      <c r="L72" s="60">
        <v>0</v>
      </c>
      <c r="M72" s="60">
        <v>417.75</v>
      </c>
      <c r="N72" s="61" t="s">
        <v>353</v>
      </c>
      <c r="O72" s="61" t="s">
        <v>353</v>
      </c>
      <c r="P72" s="61" t="s">
        <v>353</v>
      </c>
      <c r="Q72" s="61" t="s">
        <v>353</v>
      </c>
      <c r="R72" s="60">
        <v>0</v>
      </c>
      <c r="S72" s="60">
        <v>2158.5700000000002</v>
      </c>
      <c r="T72" s="62" t="s">
        <v>395</v>
      </c>
      <c r="U72" s="61" t="s">
        <v>353</v>
      </c>
    </row>
    <row r="73" spans="1:21" x14ac:dyDescent="0.25">
      <c r="A73" s="56" t="s">
        <v>118</v>
      </c>
      <c r="B73" s="56" t="s">
        <v>119</v>
      </c>
      <c r="C73" s="60">
        <v>34644</v>
      </c>
      <c r="D73" s="60">
        <v>4340.01</v>
      </c>
      <c r="E73" s="60">
        <v>3128.37</v>
      </c>
      <c r="F73" s="60">
        <v>3128.37</v>
      </c>
      <c r="G73" s="60">
        <v>3128.37</v>
      </c>
      <c r="H73" s="60">
        <v>13725.12</v>
      </c>
      <c r="I73" s="60">
        <v>3202.53</v>
      </c>
      <c r="J73" s="60">
        <v>2085.58</v>
      </c>
      <c r="K73" s="60">
        <v>3128.37</v>
      </c>
      <c r="L73" s="60">
        <v>3128.37</v>
      </c>
      <c r="M73" s="60">
        <v>11544.85</v>
      </c>
      <c r="N73" s="61" t="s">
        <v>353</v>
      </c>
      <c r="O73" s="61" t="s">
        <v>353</v>
      </c>
      <c r="P73" s="61" t="s">
        <v>353</v>
      </c>
      <c r="Q73" s="61" t="s">
        <v>353</v>
      </c>
      <c r="R73" s="60">
        <v>0</v>
      </c>
      <c r="S73" s="60">
        <v>25269.97</v>
      </c>
      <c r="T73" s="62" t="s">
        <v>396</v>
      </c>
      <c r="U73" s="61" t="s">
        <v>353</v>
      </c>
    </row>
    <row r="74" spans="1:21" x14ac:dyDescent="0.25">
      <c r="A74" s="56" t="s">
        <v>120</v>
      </c>
      <c r="B74" s="56" t="s">
        <v>121</v>
      </c>
      <c r="C74" s="60">
        <v>1380</v>
      </c>
      <c r="D74" s="60">
        <v>0</v>
      </c>
      <c r="E74" s="60">
        <v>131.34</v>
      </c>
      <c r="F74" s="60">
        <v>0</v>
      </c>
      <c r="G74" s="60">
        <v>0</v>
      </c>
      <c r="H74" s="60">
        <v>131.34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1" t="s">
        <v>353</v>
      </c>
      <c r="O74" s="61" t="s">
        <v>353</v>
      </c>
      <c r="P74" s="61" t="s">
        <v>353</v>
      </c>
      <c r="Q74" s="61" t="s">
        <v>353</v>
      </c>
      <c r="R74" s="60">
        <v>0</v>
      </c>
      <c r="S74" s="60">
        <v>131.34</v>
      </c>
      <c r="T74" s="62" t="s">
        <v>397</v>
      </c>
      <c r="U74" s="61" t="s">
        <v>353</v>
      </c>
    </row>
    <row r="75" spans="1:21" x14ac:dyDescent="0.25">
      <c r="A75" s="56" t="s">
        <v>122</v>
      </c>
      <c r="B75" s="56" t="s">
        <v>219</v>
      </c>
      <c r="C75" s="60">
        <v>18909</v>
      </c>
      <c r="D75" s="60">
        <v>4032.18</v>
      </c>
      <c r="E75" s="60">
        <v>0</v>
      </c>
      <c r="F75" s="60">
        <v>1143.81</v>
      </c>
      <c r="G75" s="60">
        <v>0</v>
      </c>
      <c r="H75" s="60">
        <v>5175.99</v>
      </c>
      <c r="I75" s="60">
        <v>776.4</v>
      </c>
      <c r="J75" s="60">
        <v>1127.73</v>
      </c>
      <c r="K75" s="60">
        <v>2100</v>
      </c>
      <c r="L75" s="60">
        <v>1050</v>
      </c>
      <c r="M75" s="60">
        <v>5054.13</v>
      </c>
      <c r="N75" s="61" t="s">
        <v>353</v>
      </c>
      <c r="O75" s="61" t="s">
        <v>353</v>
      </c>
      <c r="P75" s="61" t="s">
        <v>353</v>
      </c>
      <c r="Q75" s="61" t="s">
        <v>353</v>
      </c>
      <c r="R75" s="60">
        <v>0</v>
      </c>
      <c r="S75" s="60">
        <v>10230.120000000001</v>
      </c>
      <c r="T75" s="62" t="s">
        <v>398</v>
      </c>
      <c r="U75" s="61" t="s">
        <v>353</v>
      </c>
    </row>
    <row r="76" spans="1:21" x14ac:dyDescent="0.25">
      <c r="A76" s="64" t="s">
        <v>123</v>
      </c>
      <c r="B76" s="64" t="s">
        <v>124</v>
      </c>
      <c r="C76" s="65">
        <v>671789.86</v>
      </c>
      <c r="D76" s="65">
        <v>47588.87</v>
      </c>
      <c r="E76" s="65">
        <v>68003.759999999995</v>
      </c>
      <c r="F76" s="65">
        <v>44849.02</v>
      </c>
      <c r="G76" s="65">
        <v>24111.87</v>
      </c>
      <c r="H76" s="65">
        <v>184553.52</v>
      </c>
      <c r="I76" s="65">
        <v>43937.1</v>
      </c>
      <c r="J76" s="65">
        <v>46709.88</v>
      </c>
      <c r="K76" s="65">
        <v>49092.26</v>
      </c>
      <c r="L76" s="65">
        <v>48925.25</v>
      </c>
      <c r="M76" s="65">
        <v>188664.49</v>
      </c>
      <c r="N76" s="66" t="s">
        <v>353</v>
      </c>
      <c r="O76" s="66" t="s">
        <v>353</v>
      </c>
      <c r="P76" s="66" t="s">
        <v>353</v>
      </c>
      <c r="Q76" s="66" t="s">
        <v>353</v>
      </c>
      <c r="R76" s="65">
        <v>0</v>
      </c>
      <c r="S76" s="65">
        <v>373218.01</v>
      </c>
      <c r="T76" s="67" t="s">
        <v>399</v>
      </c>
      <c r="U76" s="66" t="s">
        <v>353</v>
      </c>
    </row>
    <row r="77" spans="1:21" x14ac:dyDescent="0.25">
      <c r="A77" s="56" t="s">
        <v>125</v>
      </c>
      <c r="B77" s="56" t="s">
        <v>400</v>
      </c>
      <c r="C77" s="60">
        <v>0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1" t="s">
        <v>353</v>
      </c>
      <c r="O77" s="61" t="s">
        <v>353</v>
      </c>
      <c r="P77" s="61" t="s">
        <v>353</v>
      </c>
      <c r="Q77" s="61" t="s">
        <v>353</v>
      </c>
      <c r="R77" s="60">
        <v>0</v>
      </c>
      <c r="S77" s="60">
        <v>0</v>
      </c>
      <c r="T77" s="63" t="s">
        <v>356</v>
      </c>
      <c r="U77" s="61" t="s">
        <v>353</v>
      </c>
    </row>
    <row r="78" spans="1:21" x14ac:dyDescent="0.25">
      <c r="A78" s="56" t="s">
        <v>126</v>
      </c>
      <c r="B78" s="56" t="s">
        <v>401</v>
      </c>
      <c r="C78" s="60">
        <v>308071.86</v>
      </c>
      <c r="D78" s="60">
        <v>27204.79</v>
      </c>
      <c r="E78" s="60">
        <v>29301.279999999999</v>
      </c>
      <c r="F78" s="60">
        <v>12989.7</v>
      </c>
      <c r="G78" s="60">
        <v>-684.32</v>
      </c>
      <c r="H78" s="60">
        <v>68811.45</v>
      </c>
      <c r="I78" s="60">
        <v>16796.25</v>
      </c>
      <c r="J78" s="60">
        <v>32493.599999999999</v>
      </c>
      <c r="K78" s="60">
        <v>24161.24</v>
      </c>
      <c r="L78" s="60">
        <v>23315.42</v>
      </c>
      <c r="M78" s="60">
        <v>96766.51</v>
      </c>
      <c r="N78" s="61" t="s">
        <v>353</v>
      </c>
      <c r="O78" s="61" t="s">
        <v>353</v>
      </c>
      <c r="P78" s="61" t="s">
        <v>353</v>
      </c>
      <c r="Q78" s="61" t="s">
        <v>353</v>
      </c>
      <c r="R78" s="60">
        <v>0</v>
      </c>
      <c r="S78" s="60">
        <v>165577.96</v>
      </c>
      <c r="T78" s="62" t="s">
        <v>402</v>
      </c>
      <c r="U78" s="61" t="s">
        <v>353</v>
      </c>
    </row>
    <row r="79" spans="1:21" x14ac:dyDescent="0.25">
      <c r="A79" s="56" t="s">
        <v>127</v>
      </c>
      <c r="B79" s="56" t="s">
        <v>403</v>
      </c>
      <c r="C79" s="60">
        <v>123832</v>
      </c>
      <c r="D79" s="60">
        <v>10170.379999999999</v>
      </c>
      <c r="E79" s="60">
        <v>12088.89</v>
      </c>
      <c r="F79" s="60">
        <v>2361.09</v>
      </c>
      <c r="G79" s="60">
        <v>-4789.5</v>
      </c>
      <c r="H79" s="60">
        <v>19830.86</v>
      </c>
      <c r="I79" s="60">
        <v>4919.9399999999996</v>
      </c>
      <c r="J79" s="60">
        <v>14655.27</v>
      </c>
      <c r="K79" s="60">
        <v>12540.12</v>
      </c>
      <c r="L79" s="60">
        <v>13932.69</v>
      </c>
      <c r="M79" s="60">
        <v>46048.02</v>
      </c>
      <c r="N79" s="61" t="s">
        <v>353</v>
      </c>
      <c r="O79" s="61" t="s">
        <v>353</v>
      </c>
      <c r="P79" s="61" t="s">
        <v>353</v>
      </c>
      <c r="Q79" s="61" t="s">
        <v>353</v>
      </c>
      <c r="R79" s="60">
        <v>0</v>
      </c>
      <c r="S79" s="60">
        <v>65878.880000000005</v>
      </c>
      <c r="T79" s="62" t="s">
        <v>404</v>
      </c>
      <c r="U79" s="61" t="s">
        <v>353</v>
      </c>
    </row>
    <row r="80" spans="1:21" x14ac:dyDescent="0.25">
      <c r="A80" s="56" t="s">
        <v>128</v>
      </c>
      <c r="B80" s="56" t="s">
        <v>405</v>
      </c>
      <c r="C80" s="60">
        <v>93462</v>
      </c>
      <c r="D80" s="60">
        <v>8355.0400000000009</v>
      </c>
      <c r="E80" s="60">
        <v>8423.18</v>
      </c>
      <c r="F80" s="60">
        <v>5527.51</v>
      </c>
      <c r="G80" s="60">
        <v>-986.44</v>
      </c>
      <c r="H80" s="60">
        <v>21319.29</v>
      </c>
      <c r="I80" s="60">
        <v>5161.13</v>
      </c>
      <c r="J80" s="60">
        <v>9050.68</v>
      </c>
      <c r="K80" s="60">
        <v>6614.19</v>
      </c>
      <c r="L80" s="60">
        <v>3833.54</v>
      </c>
      <c r="M80" s="60">
        <v>24659.54</v>
      </c>
      <c r="N80" s="61" t="s">
        <v>353</v>
      </c>
      <c r="O80" s="61" t="s">
        <v>353</v>
      </c>
      <c r="P80" s="61" t="s">
        <v>353</v>
      </c>
      <c r="Q80" s="61" t="s">
        <v>353</v>
      </c>
      <c r="R80" s="60">
        <v>0</v>
      </c>
      <c r="S80" s="60">
        <v>45978.83</v>
      </c>
      <c r="T80" s="62" t="s">
        <v>406</v>
      </c>
      <c r="U80" s="61" t="s">
        <v>353</v>
      </c>
    </row>
    <row r="81" spans="1:21" x14ac:dyDescent="0.25">
      <c r="A81" s="56" t="s">
        <v>129</v>
      </c>
      <c r="B81" s="56" t="s">
        <v>220</v>
      </c>
      <c r="C81" s="60">
        <v>0</v>
      </c>
      <c r="D81" s="60">
        <v>0</v>
      </c>
      <c r="E81" s="60">
        <v>0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1" t="s">
        <v>353</v>
      </c>
      <c r="O81" s="61" t="s">
        <v>353</v>
      </c>
      <c r="P81" s="61" t="s">
        <v>353</v>
      </c>
      <c r="Q81" s="61" t="s">
        <v>353</v>
      </c>
      <c r="R81" s="60">
        <v>0</v>
      </c>
      <c r="S81" s="60">
        <v>0</v>
      </c>
      <c r="T81" s="63" t="s">
        <v>356</v>
      </c>
      <c r="U81" s="61" t="s">
        <v>353</v>
      </c>
    </row>
    <row r="82" spans="1:21" x14ac:dyDescent="0.25">
      <c r="A82" s="56" t="s">
        <v>130</v>
      </c>
      <c r="B82" s="56" t="s">
        <v>221</v>
      </c>
      <c r="C82" s="60">
        <v>54195.86</v>
      </c>
      <c r="D82" s="60">
        <v>8361.64</v>
      </c>
      <c r="E82" s="60">
        <v>4990.79</v>
      </c>
      <c r="F82" s="60">
        <v>5081.8100000000004</v>
      </c>
      <c r="G82" s="60">
        <v>4932.6499999999996</v>
      </c>
      <c r="H82" s="60">
        <v>23366.89</v>
      </c>
      <c r="I82" s="60">
        <v>5713.14</v>
      </c>
      <c r="J82" s="60">
        <v>4879.41</v>
      </c>
      <c r="K82" s="60">
        <v>3738.26</v>
      </c>
      <c r="L82" s="60">
        <v>4435.4799999999996</v>
      </c>
      <c r="M82" s="60">
        <v>18766.29</v>
      </c>
      <c r="N82" s="61" t="s">
        <v>353</v>
      </c>
      <c r="O82" s="61" t="s">
        <v>353</v>
      </c>
      <c r="P82" s="61" t="s">
        <v>353</v>
      </c>
      <c r="Q82" s="61" t="s">
        <v>353</v>
      </c>
      <c r="R82" s="60">
        <v>0</v>
      </c>
      <c r="S82" s="60">
        <v>42133.18</v>
      </c>
      <c r="T82" s="62" t="s">
        <v>407</v>
      </c>
      <c r="U82" s="61" t="s">
        <v>353</v>
      </c>
    </row>
    <row r="83" spans="1:21" x14ac:dyDescent="0.25">
      <c r="A83" s="56" t="s">
        <v>131</v>
      </c>
      <c r="B83" s="56" t="s">
        <v>222</v>
      </c>
      <c r="C83" s="60">
        <v>36582</v>
      </c>
      <c r="D83" s="60">
        <v>317.73</v>
      </c>
      <c r="E83" s="60">
        <v>3798.42</v>
      </c>
      <c r="F83" s="60">
        <v>19.29</v>
      </c>
      <c r="G83" s="60">
        <v>158.97</v>
      </c>
      <c r="H83" s="60">
        <v>4294.41</v>
      </c>
      <c r="I83" s="60">
        <v>1002.04</v>
      </c>
      <c r="J83" s="60">
        <v>3908.24</v>
      </c>
      <c r="K83" s="60">
        <v>1268.67</v>
      </c>
      <c r="L83" s="60">
        <v>1113.71</v>
      </c>
      <c r="M83" s="60">
        <v>7292.66</v>
      </c>
      <c r="N83" s="61" t="s">
        <v>353</v>
      </c>
      <c r="O83" s="61" t="s">
        <v>353</v>
      </c>
      <c r="P83" s="61" t="s">
        <v>353</v>
      </c>
      <c r="Q83" s="61" t="s">
        <v>353</v>
      </c>
      <c r="R83" s="60">
        <v>0</v>
      </c>
      <c r="S83" s="60">
        <v>11587.07</v>
      </c>
      <c r="T83" s="62" t="s">
        <v>408</v>
      </c>
      <c r="U83" s="61" t="s">
        <v>353</v>
      </c>
    </row>
    <row r="84" spans="1:21" x14ac:dyDescent="0.25">
      <c r="A84" s="56" t="s">
        <v>132</v>
      </c>
      <c r="B84" s="56" t="s">
        <v>133</v>
      </c>
      <c r="C84" s="60">
        <v>0</v>
      </c>
      <c r="D84" s="60">
        <v>0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1" t="s">
        <v>353</v>
      </c>
      <c r="O84" s="61" t="s">
        <v>353</v>
      </c>
      <c r="P84" s="61" t="s">
        <v>353</v>
      </c>
      <c r="Q84" s="61" t="s">
        <v>353</v>
      </c>
      <c r="R84" s="60">
        <v>0</v>
      </c>
      <c r="S84" s="60">
        <v>0</v>
      </c>
      <c r="T84" s="63" t="s">
        <v>356</v>
      </c>
      <c r="U84" s="61" t="s">
        <v>353</v>
      </c>
    </row>
    <row r="85" spans="1:21" x14ac:dyDescent="0.25">
      <c r="A85" s="56" t="s">
        <v>134</v>
      </c>
      <c r="B85" s="56" t="s">
        <v>135</v>
      </c>
      <c r="C85" s="60">
        <v>50000</v>
      </c>
      <c r="D85" s="60">
        <v>0</v>
      </c>
      <c r="E85" s="60">
        <v>0</v>
      </c>
      <c r="F85" s="60"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 t="s">
        <v>353</v>
      </c>
      <c r="O85" s="61" t="s">
        <v>353</v>
      </c>
      <c r="P85" s="61" t="s">
        <v>353</v>
      </c>
      <c r="Q85" s="61" t="s">
        <v>353</v>
      </c>
      <c r="R85" s="60">
        <v>0</v>
      </c>
      <c r="S85" s="60">
        <v>0</v>
      </c>
      <c r="T85" s="63" t="s">
        <v>356</v>
      </c>
      <c r="U85" s="61" t="s">
        <v>353</v>
      </c>
    </row>
    <row r="86" spans="1:21" x14ac:dyDescent="0.25">
      <c r="A86" s="56" t="s">
        <v>136</v>
      </c>
      <c r="B86" s="56" t="s">
        <v>137</v>
      </c>
      <c r="C86" s="60">
        <v>76461</v>
      </c>
      <c r="D86" s="60">
        <v>4247.78</v>
      </c>
      <c r="E86" s="60">
        <v>2100.96</v>
      </c>
      <c r="F86" s="60">
        <v>14386.15</v>
      </c>
      <c r="G86" s="60">
        <v>5360.41</v>
      </c>
      <c r="H86" s="60">
        <v>26095.3</v>
      </c>
      <c r="I86" s="60">
        <v>6175.01</v>
      </c>
      <c r="J86" s="60">
        <v>587.9</v>
      </c>
      <c r="K86" s="60">
        <v>9897.92</v>
      </c>
      <c r="L86" s="60">
        <v>8050.6</v>
      </c>
      <c r="M86" s="60">
        <v>24711.43</v>
      </c>
      <c r="N86" s="61" t="s">
        <v>353</v>
      </c>
      <c r="O86" s="61" t="s">
        <v>353</v>
      </c>
      <c r="P86" s="61" t="s">
        <v>353</v>
      </c>
      <c r="Q86" s="61" t="s">
        <v>353</v>
      </c>
      <c r="R86" s="60">
        <v>0</v>
      </c>
      <c r="S86" s="60">
        <v>50806.73</v>
      </c>
      <c r="T86" s="62" t="s">
        <v>409</v>
      </c>
      <c r="U86" s="61" t="s">
        <v>353</v>
      </c>
    </row>
    <row r="87" spans="1:21" x14ac:dyDescent="0.25">
      <c r="A87" s="56" t="s">
        <v>138</v>
      </c>
      <c r="B87" s="56" t="s">
        <v>139</v>
      </c>
      <c r="C87" s="60">
        <v>15459</v>
      </c>
      <c r="D87" s="60">
        <v>895.59</v>
      </c>
      <c r="E87" s="60">
        <v>2760.72</v>
      </c>
      <c r="F87" s="60">
        <v>854.79</v>
      </c>
      <c r="G87" s="60">
        <v>715.32</v>
      </c>
      <c r="H87" s="60">
        <v>5226.42</v>
      </c>
      <c r="I87" s="60">
        <v>1219.51</v>
      </c>
      <c r="J87" s="60">
        <v>0</v>
      </c>
      <c r="K87" s="60">
        <v>0</v>
      </c>
      <c r="L87" s="60">
        <v>0</v>
      </c>
      <c r="M87" s="60">
        <v>1219.51</v>
      </c>
      <c r="N87" s="61" t="s">
        <v>353</v>
      </c>
      <c r="O87" s="61" t="s">
        <v>353</v>
      </c>
      <c r="P87" s="61" t="s">
        <v>353</v>
      </c>
      <c r="Q87" s="61" t="s">
        <v>353</v>
      </c>
      <c r="R87" s="60">
        <v>0</v>
      </c>
      <c r="S87" s="60">
        <v>6445.93</v>
      </c>
      <c r="T87" s="62" t="s">
        <v>410</v>
      </c>
      <c r="U87" s="61" t="s">
        <v>353</v>
      </c>
    </row>
    <row r="88" spans="1:21" x14ac:dyDescent="0.25">
      <c r="A88" s="56" t="s">
        <v>140</v>
      </c>
      <c r="B88" s="56" t="s">
        <v>411</v>
      </c>
      <c r="C88" s="60">
        <v>147614</v>
      </c>
      <c r="D88" s="60">
        <v>5157.53</v>
      </c>
      <c r="E88" s="60">
        <v>19867.22</v>
      </c>
      <c r="F88" s="60">
        <v>12668.84</v>
      </c>
      <c r="G88" s="60">
        <v>15910.54</v>
      </c>
      <c r="H88" s="60">
        <v>53604.13</v>
      </c>
      <c r="I88" s="60">
        <v>12735.5</v>
      </c>
      <c r="J88" s="60">
        <v>10508.32</v>
      </c>
      <c r="K88" s="60">
        <v>10297.48</v>
      </c>
      <c r="L88" s="60">
        <v>14250.86</v>
      </c>
      <c r="M88" s="60">
        <v>47792.160000000003</v>
      </c>
      <c r="N88" s="61" t="s">
        <v>353</v>
      </c>
      <c r="O88" s="61" t="s">
        <v>353</v>
      </c>
      <c r="P88" s="61" t="s">
        <v>353</v>
      </c>
      <c r="Q88" s="61" t="s">
        <v>353</v>
      </c>
      <c r="R88" s="60">
        <v>0</v>
      </c>
      <c r="S88" s="60">
        <v>101396.29</v>
      </c>
      <c r="T88" s="62" t="s">
        <v>412</v>
      </c>
      <c r="U88" s="61" t="s">
        <v>353</v>
      </c>
    </row>
    <row r="89" spans="1:21" x14ac:dyDescent="0.25">
      <c r="A89" s="56" t="s">
        <v>141</v>
      </c>
      <c r="B89" s="56" t="s">
        <v>142</v>
      </c>
      <c r="C89" s="60">
        <v>0</v>
      </c>
      <c r="D89" s="60">
        <v>0</v>
      </c>
      <c r="E89" s="60">
        <v>0</v>
      </c>
      <c r="F89" s="60">
        <v>0</v>
      </c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</v>
      </c>
      <c r="N89" s="61" t="s">
        <v>353</v>
      </c>
      <c r="O89" s="61" t="s">
        <v>353</v>
      </c>
      <c r="P89" s="61" t="s">
        <v>353</v>
      </c>
      <c r="Q89" s="61" t="s">
        <v>353</v>
      </c>
      <c r="R89" s="60">
        <v>0</v>
      </c>
      <c r="S89" s="60">
        <v>0</v>
      </c>
      <c r="T89" s="63" t="s">
        <v>356</v>
      </c>
      <c r="U89" s="61" t="s">
        <v>353</v>
      </c>
    </row>
    <row r="90" spans="1:21" x14ac:dyDescent="0.25">
      <c r="A90" s="56" t="s">
        <v>143</v>
      </c>
      <c r="B90" s="56" t="s">
        <v>280</v>
      </c>
      <c r="C90" s="60">
        <v>74184</v>
      </c>
      <c r="D90" s="60">
        <v>10083.18</v>
      </c>
      <c r="E90" s="60">
        <v>13973.58</v>
      </c>
      <c r="F90" s="60">
        <v>3949.54</v>
      </c>
      <c r="G90" s="60">
        <v>2809.92</v>
      </c>
      <c r="H90" s="60">
        <v>30816.22</v>
      </c>
      <c r="I90" s="60">
        <v>7010.83</v>
      </c>
      <c r="J90" s="60">
        <v>3120.06</v>
      </c>
      <c r="K90" s="60">
        <v>4735.62</v>
      </c>
      <c r="L90" s="60">
        <v>3308.37</v>
      </c>
      <c r="M90" s="60">
        <v>18174.88</v>
      </c>
      <c r="N90" s="61" t="s">
        <v>353</v>
      </c>
      <c r="O90" s="61" t="s">
        <v>353</v>
      </c>
      <c r="P90" s="61" t="s">
        <v>353</v>
      </c>
      <c r="Q90" s="61" t="s">
        <v>353</v>
      </c>
      <c r="R90" s="60">
        <v>0</v>
      </c>
      <c r="S90" s="60">
        <v>48991.1</v>
      </c>
      <c r="T90" s="62" t="s">
        <v>413</v>
      </c>
      <c r="U90" s="61" t="s">
        <v>353</v>
      </c>
    </row>
    <row r="91" spans="1:21" x14ac:dyDescent="0.25">
      <c r="A91" s="56" t="s">
        <v>223</v>
      </c>
      <c r="B91" s="56" t="s">
        <v>224</v>
      </c>
      <c r="C91" s="60">
        <v>0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1" t="s">
        <v>353</v>
      </c>
      <c r="O91" s="61" t="s">
        <v>353</v>
      </c>
      <c r="P91" s="61" t="s">
        <v>353</v>
      </c>
      <c r="Q91" s="61" t="s">
        <v>353</v>
      </c>
      <c r="R91" s="60">
        <v>0</v>
      </c>
      <c r="S91" s="60">
        <v>0</v>
      </c>
      <c r="T91" s="63" t="s">
        <v>356</v>
      </c>
      <c r="U91" s="61" t="s">
        <v>353</v>
      </c>
    </row>
    <row r="92" spans="1:21" x14ac:dyDescent="0.25">
      <c r="A92" s="56" t="s">
        <v>225</v>
      </c>
      <c r="B92" s="56" t="s">
        <v>414</v>
      </c>
      <c r="C92" s="60">
        <v>0</v>
      </c>
      <c r="D92" s="60">
        <v>0</v>
      </c>
      <c r="E92" s="60">
        <v>0</v>
      </c>
      <c r="F92" s="60">
        <v>0</v>
      </c>
      <c r="G92" s="60">
        <v>0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1" t="s">
        <v>353</v>
      </c>
      <c r="O92" s="61" t="s">
        <v>353</v>
      </c>
      <c r="P92" s="61" t="s">
        <v>353</v>
      </c>
      <c r="Q92" s="61" t="s">
        <v>353</v>
      </c>
      <c r="R92" s="60">
        <v>0</v>
      </c>
      <c r="S92" s="60">
        <v>0</v>
      </c>
      <c r="T92" s="63" t="s">
        <v>356</v>
      </c>
      <c r="U92" s="61" t="s">
        <v>353</v>
      </c>
    </row>
    <row r="93" spans="1:21" x14ac:dyDescent="0.25">
      <c r="A93" s="56" t="s">
        <v>227</v>
      </c>
      <c r="B93" s="56" t="s">
        <v>226</v>
      </c>
      <c r="C93" s="60">
        <v>0</v>
      </c>
      <c r="D93" s="60">
        <v>0</v>
      </c>
      <c r="E93" s="60">
        <v>0</v>
      </c>
      <c r="F93" s="60">
        <v>0</v>
      </c>
      <c r="G93" s="60">
        <v>0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0</v>
      </c>
      <c r="N93" s="61" t="s">
        <v>353</v>
      </c>
      <c r="O93" s="61" t="s">
        <v>353</v>
      </c>
      <c r="P93" s="61" t="s">
        <v>353</v>
      </c>
      <c r="Q93" s="61" t="s">
        <v>353</v>
      </c>
      <c r="R93" s="60">
        <v>0</v>
      </c>
      <c r="S93" s="60">
        <v>0</v>
      </c>
      <c r="T93" s="63" t="s">
        <v>356</v>
      </c>
      <c r="U93" s="61" t="s">
        <v>353</v>
      </c>
    </row>
    <row r="94" spans="1:21" x14ac:dyDescent="0.25">
      <c r="A94" s="56" t="s">
        <v>229</v>
      </c>
      <c r="B94" s="56" t="s">
        <v>228</v>
      </c>
      <c r="C94" s="60">
        <v>0</v>
      </c>
      <c r="D94" s="60">
        <v>0</v>
      </c>
      <c r="E94" s="60">
        <v>0</v>
      </c>
      <c r="F94" s="60"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1" t="s">
        <v>353</v>
      </c>
      <c r="O94" s="61" t="s">
        <v>353</v>
      </c>
      <c r="P94" s="61" t="s">
        <v>353</v>
      </c>
      <c r="Q94" s="61" t="s">
        <v>353</v>
      </c>
      <c r="R94" s="60">
        <v>0</v>
      </c>
      <c r="S94" s="60">
        <v>0</v>
      </c>
      <c r="T94" s="63" t="s">
        <v>356</v>
      </c>
      <c r="U94" s="61" t="s">
        <v>353</v>
      </c>
    </row>
    <row r="95" spans="1:21" x14ac:dyDescent="0.25">
      <c r="A95" s="56" t="s">
        <v>415</v>
      </c>
      <c r="B95" s="56" t="s">
        <v>230</v>
      </c>
      <c r="C95" s="60">
        <v>0</v>
      </c>
      <c r="D95" s="60">
        <v>0</v>
      </c>
      <c r="E95" s="60">
        <v>0</v>
      </c>
      <c r="F95" s="60"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1" t="s">
        <v>353</v>
      </c>
      <c r="O95" s="61" t="s">
        <v>353</v>
      </c>
      <c r="P95" s="61" t="s">
        <v>353</v>
      </c>
      <c r="Q95" s="61" t="s">
        <v>353</v>
      </c>
      <c r="R95" s="60">
        <v>0</v>
      </c>
      <c r="S95" s="60">
        <v>0</v>
      </c>
      <c r="T95" s="63" t="s">
        <v>356</v>
      </c>
      <c r="U95" s="61" t="s">
        <v>353</v>
      </c>
    </row>
    <row r="96" spans="1:21" x14ac:dyDescent="0.25">
      <c r="A96" s="64" t="s">
        <v>144</v>
      </c>
      <c r="B96" s="64" t="s">
        <v>145</v>
      </c>
      <c r="C96" s="65">
        <v>547519.24</v>
      </c>
      <c r="D96" s="65">
        <v>35083.79</v>
      </c>
      <c r="E96" s="65">
        <v>71927.25</v>
      </c>
      <c r="F96" s="65">
        <v>53371.16</v>
      </c>
      <c r="G96" s="65">
        <v>82388.92</v>
      </c>
      <c r="H96" s="65">
        <v>242771.12</v>
      </c>
      <c r="I96" s="65">
        <v>57993.01</v>
      </c>
      <c r="J96" s="65">
        <v>31890.09</v>
      </c>
      <c r="K96" s="65">
        <v>30389.93</v>
      </c>
      <c r="L96" s="65">
        <v>60249.62</v>
      </c>
      <c r="M96" s="65">
        <v>180522.65</v>
      </c>
      <c r="N96" s="66" t="s">
        <v>353</v>
      </c>
      <c r="O96" s="66" t="s">
        <v>353</v>
      </c>
      <c r="P96" s="66" t="s">
        <v>353</v>
      </c>
      <c r="Q96" s="66" t="s">
        <v>353</v>
      </c>
      <c r="R96" s="65">
        <v>0</v>
      </c>
      <c r="S96" s="65">
        <v>423293.77</v>
      </c>
      <c r="T96" s="67" t="s">
        <v>416</v>
      </c>
      <c r="U96" s="66" t="s">
        <v>353</v>
      </c>
    </row>
    <row r="97" spans="1:21" x14ac:dyDescent="0.25">
      <c r="A97" s="56" t="s">
        <v>146</v>
      </c>
      <c r="B97" s="56" t="s">
        <v>147</v>
      </c>
      <c r="C97" s="60">
        <v>478176.24</v>
      </c>
      <c r="D97" s="60">
        <v>30423.25</v>
      </c>
      <c r="E97" s="60">
        <v>69524.23</v>
      </c>
      <c r="F97" s="60">
        <v>48710.62</v>
      </c>
      <c r="G97" s="60">
        <v>79985.89</v>
      </c>
      <c r="H97" s="60">
        <v>228643.99</v>
      </c>
      <c r="I97" s="60">
        <v>55425.49</v>
      </c>
      <c r="J97" s="60">
        <v>25953.99</v>
      </c>
      <c r="K97" s="60">
        <v>20936</v>
      </c>
      <c r="L97" s="60">
        <v>55292.11</v>
      </c>
      <c r="M97" s="60">
        <v>157607.59</v>
      </c>
      <c r="N97" s="61" t="s">
        <v>353</v>
      </c>
      <c r="O97" s="61" t="s">
        <v>353</v>
      </c>
      <c r="P97" s="61" t="s">
        <v>353</v>
      </c>
      <c r="Q97" s="61" t="s">
        <v>353</v>
      </c>
      <c r="R97" s="60">
        <v>0</v>
      </c>
      <c r="S97" s="60">
        <v>386251.58</v>
      </c>
      <c r="T97" s="62" t="s">
        <v>417</v>
      </c>
      <c r="U97" s="61" t="s">
        <v>353</v>
      </c>
    </row>
    <row r="98" spans="1:21" x14ac:dyDescent="0.25">
      <c r="A98" s="56" t="s">
        <v>301</v>
      </c>
      <c r="B98" s="56" t="s">
        <v>302</v>
      </c>
      <c r="C98" s="60">
        <v>128577.24</v>
      </c>
      <c r="D98" s="60">
        <v>20925.71</v>
      </c>
      <c r="E98" s="60">
        <v>22387.66</v>
      </c>
      <c r="F98" s="60">
        <v>11637.79</v>
      </c>
      <c r="G98" s="60">
        <v>12591.06</v>
      </c>
      <c r="H98" s="60">
        <v>67542.22</v>
      </c>
      <c r="I98" s="60">
        <v>15967.74</v>
      </c>
      <c r="J98" s="60">
        <v>6747.29</v>
      </c>
      <c r="K98" s="60">
        <v>15436</v>
      </c>
      <c r="L98" s="60">
        <v>11692.11</v>
      </c>
      <c r="M98" s="60">
        <v>49843.14</v>
      </c>
      <c r="N98" s="61" t="s">
        <v>353</v>
      </c>
      <c r="O98" s="61" t="s">
        <v>353</v>
      </c>
      <c r="P98" s="61" t="s">
        <v>353</v>
      </c>
      <c r="Q98" s="61" t="s">
        <v>353</v>
      </c>
      <c r="R98" s="60">
        <v>0</v>
      </c>
      <c r="S98" s="60">
        <v>117385.36</v>
      </c>
      <c r="T98" s="62" t="s">
        <v>418</v>
      </c>
      <c r="U98" s="61" t="s">
        <v>353</v>
      </c>
    </row>
    <row r="99" spans="1:21" x14ac:dyDescent="0.25">
      <c r="A99" s="56" t="s">
        <v>303</v>
      </c>
      <c r="B99" s="56" t="s">
        <v>304</v>
      </c>
      <c r="C99" s="60">
        <v>349599</v>
      </c>
      <c r="D99" s="60">
        <v>9497.5400000000009</v>
      </c>
      <c r="E99" s="60">
        <v>47136.57</v>
      </c>
      <c r="F99" s="60">
        <v>37072.83</v>
      </c>
      <c r="G99" s="60">
        <v>67394.83</v>
      </c>
      <c r="H99" s="60">
        <v>161101.76999999999</v>
      </c>
      <c r="I99" s="60">
        <v>39457.75</v>
      </c>
      <c r="J99" s="60">
        <v>19206.7</v>
      </c>
      <c r="K99" s="60">
        <v>5500</v>
      </c>
      <c r="L99" s="60">
        <v>43600</v>
      </c>
      <c r="M99" s="60">
        <v>107764.45</v>
      </c>
      <c r="N99" s="61" t="s">
        <v>353</v>
      </c>
      <c r="O99" s="61" t="s">
        <v>353</v>
      </c>
      <c r="P99" s="61" t="s">
        <v>353</v>
      </c>
      <c r="Q99" s="61" t="s">
        <v>353</v>
      </c>
      <c r="R99" s="60">
        <v>0</v>
      </c>
      <c r="S99" s="60">
        <v>268866.21999999997</v>
      </c>
      <c r="T99" s="62" t="s">
        <v>419</v>
      </c>
      <c r="U99" s="61" t="s">
        <v>353</v>
      </c>
    </row>
    <row r="100" spans="1:21" x14ac:dyDescent="0.25">
      <c r="A100" s="56" t="s">
        <v>148</v>
      </c>
      <c r="B100" s="56" t="s">
        <v>420</v>
      </c>
      <c r="C100" s="60">
        <v>0</v>
      </c>
      <c r="D100" s="60">
        <v>0</v>
      </c>
      <c r="E100" s="60">
        <v>0</v>
      </c>
      <c r="F100" s="60">
        <v>0</v>
      </c>
      <c r="G100" s="60">
        <v>1344.22</v>
      </c>
      <c r="H100" s="60">
        <v>1344.22</v>
      </c>
      <c r="I100" s="60">
        <v>1344.22</v>
      </c>
      <c r="J100" s="60">
        <v>0</v>
      </c>
      <c r="K100" s="60">
        <v>352.94</v>
      </c>
      <c r="L100" s="60">
        <v>1800</v>
      </c>
      <c r="M100" s="60">
        <v>3497.16</v>
      </c>
      <c r="N100" s="61" t="s">
        <v>353</v>
      </c>
      <c r="O100" s="61" t="s">
        <v>353</v>
      </c>
      <c r="P100" s="61" t="s">
        <v>353</v>
      </c>
      <c r="Q100" s="61" t="s">
        <v>353</v>
      </c>
      <c r="R100" s="60">
        <v>0</v>
      </c>
      <c r="S100" s="60">
        <v>4841.38</v>
      </c>
      <c r="T100" s="63" t="s">
        <v>356</v>
      </c>
      <c r="U100" s="61" t="s">
        <v>353</v>
      </c>
    </row>
    <row r="101" spans="1:21" x14ac:dyDescent="0.25">
      <c r="A101" s="56" t="s">
        <v>149</v>
      </c>
      <c r="B101" s="56" t="s">
        <v>151</v>
      </c>
      <c r="C101" s="60">
        <v>30090</v>
      </c>
      <c r="D101" s="60">
        <v>2403.04</v>
      </c>
      <c r="E101" s="60">
        <v>2403.02</v>
      </c>
      <c r="F101" s="60">
        <v>2403.04</v>
      </c>
      <c r="G101" s="60">
        <v>1058.81</v>
      </c>
      <c r="H101" s="60">
        <v>8267.91</v>
      </c>
      <c r="I101" s="60">
        <v>847.05</v>
      </c>
      <c r="J101" s="60">
        <v>2403.0300000000002</v>
      </c>
      <c r="K101" s="60">
        <v>915.65</v>
      </c>
      <c r="L101" s="60">
        <v>900</v>
      </c>
      <c r="M101" s="60">
        <v>5065.7299999999996</v>
      </c>
      <c r="N101" s="61" t="s">
        <v>353</v>
      </c>
      <c r="O101" s="61" t="s">
        <v>353</v>
      </c>
      <c r="P101" s="61" t="s">
        <v>353</v>
      </c>
      <c r="Q101" s="61" t="s">
        <v>353</v>
      </c>
      <c r="R101" s="60">
        <v>0</v>
      </c>
      <c r="S101" s="60">
        <v>13333.64</v>
      </c>
      <c r="T101" s="62" t="s">
        <v>421</v>
      </c>
      <c r="U101" s="61" t="s">
        <v>353</v>
      </c>
    </row>
    <row r="102" spans="1:21" x14ac:dyDescent="0.25">
      <c r="A102" s="56" t="s">
        <v>150</v>
      </c>
      <c r="B102" s="56" t="s">
        <v>153</v>
      </c>
      <c r="C102" s="60">
        <v>39253</v>
      </c>
      <c r="D102" s="60">
        <v>2257.5</v>
      </c>
      <c r="E102" s="60">
        <v>0</v>
      </c>
      <c r="F102" s="60">
        <v>2257.5</v>
      </c>
      <c r="G102" s="60">
        <v>0</v>
      </c>
      <c r="H102" s="60">
        <v>4515</v>
      </c>
      <c r="I102" s="60">
        <v>376.25</v>
      </c>
      <c r="J102" s="60">
        <v>3533.07</v>
      </c>
      <c r="K102" s="60">
        <v>8185.34</v>
      </c>
      <c r="L102" s="60">
        <v>2257.5100000000002</v>
      </c>
      <c r="M102" s="60">
        <v>14352.17</v>
      </c>
      <c r="N102" s="61" t="s">
        <v>353</v>
      </c>
      <c r="O102" s="61" t="s">
        <v>353</v>
      </c>
      <c r="P102" s="61" t="s">
        <v>353</v>
      </c>
      <c r="Q102" s="61" t="s">
        <v>353</v>
      </c>
      <c r="R102" s="60">
        <v>0</v>
      </c>
      <c r="S102" s="60">
        <v>18867.169999999998</v>
      </c>
      <c r="T102" s="62" t="s">
        <v>422</v>
      </c>
      <c r="U102" s="61" t="s">
        <v>353</v>
      </c>
    </row>
    <row r="103" spans="1:21" x14ac:dyDescent="0.25">
      <c r="A103" s="56" t="s">
        <v>152</v>
      </c>
      <c r="B103" s="56" t="s">
        <v>423</v>
      </c>
      <c r="C103" s="60">
        <v>0</v>
      </c>
      <c r="D103" s="60">
        <v>0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</v>
      </c>
      <c r="K103" s="60">
        <v>0</v>
      </c>
      <c r="L103" s="60">
        <v>0</v>
      </c>
      <c r="M103" s="60">
        <v>0</v>
      </c>
      <c r="N103" s="61" t="s">
        <v>353</v>
      </c>
      <c r="O103" s="61" t="s">
        <v>353</v>
      </c>
      <c r="P103" s="61" t="s">
        <v>353</v>
      </c>
      <c r="Q103" s="61" t="s">
        <v>353</v>
      </c>
      <c r="R103" s="60">
        <v>0</v>
      </c>
      <c r="S103" s="60">
        <v>0</v>
      </c>
      <c r="T103" s="63" t="s">
        <v>356</v>
      </c>
      <c r="U103" s="61" t="s">
        <v>353</v>
      </c>
    </row>
    <row r="104" spans="1:21" x14ac:dyDescent="0.25">
      <c r="A104" s="56" t="s">
        <v>231</v>
      </c>
      <c r="B104" s="56" t="s">
        <v>424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>
        <v>0</v>
      </c>
      <c r="N104" s="61" t="s">
        <v>353</v>
      </c>
      <c r="O104" s="61" t="s">
        <v>353</v>
      </c>
      <c r="P104" s="61" t="s">
        <v>353</v>
      </c>
      <c r="Q104" s="61" t="s">
        <v>353</v>
      </c>
      <c r="R104" s="60">
        <v>0</v>
      </c>
      <c r="S104" s="60">
        <v>0</v>
      </c>
      <c r="T104" s="63" t="s">
        <v>356</v>
      </c>
      <c r="U104" s="61" t="s">
        <v>353</v>
      </c>
    </row>
    <row r="105" spans="1:21" x14ac:dyDescent="0.25">
      <c r="A105" s="64" t="s">
        <v>154</v>
      </c>
      <c r="B105" s="64" t="s">
        <v>155</v>
      </c>
      <c r="C105" s="65">
        <v>2342937</v>
      </c>
      <c r="D105" s="65">
        <v>157869.1</v>
      </c>
      <c r="E105" s="65">
        <v>139894.22</v>
      </c>
      <c r="F105" s="65">
        <v>53916.92</v>
      </c>
      <c r="G105" s="65">
        <v>9913.99</v>
      </c>
      <c r="H105" s="65">
        <v>361594.23</v>
      </c>
      <c r="I105" s="65">
        <v>39901.379999999997</v>
      </c>
      <c r="J105" s="65">
        <v>126516.52</v>
      </c>
      <c r="K105" s="65">
        <v>108504.14</v>
      </c>
      <c r="L105" s="65">
        <v>32311.31</v>
      </c>
      <c r="M105" s="65">
        <v>307233.34999999998</v>
      </c>
      <c r="N105" s="66" t="s">
        <v>353</v>
      </c>
      <c r="O105" s="66" t="s">
        <v>353</v>
      </c>
      <c r="P105" s="66" t="s">
        <v>353</v>
      </c>
      <c r="Q105" s="66" t="s">
        <v>353</v>
      </c>
      <c r="R105" s="65">
        <v>0</v>
      </c>
      <c r="S105" s="65">
        <v>668827.57999999996</v>
      </c>
      <c r="T105" s="67" t="s">
        <v>425</v>
      </c>
      <c r="U105" s="66" t="s">
        <v>353</v>
      </c>
    </row>
    <row r="106" spans="1:21" x14ac:dyDescent="0.25">
      <c r="A106" s="56" t="s">
        <v>156</v>
      </c>
      <c r="B106" s="56" t="s">
        <v>426</v>
      </c>
      <c r="C106" s="60">
        <v>407373</v>
      </c>
      <c r="D106" s="60">
        <v>-27057.08</v>
      </c>
      <c r="E106" s="60">
        <v>30816.22</v>
      </c>
      <c r="F106" s="60">
        <v>25000</v>
      </c>
      <c r="G106" s="60">
        <v>4505.99</v>
      </c>
      <c r="H106" s="60">
        <v>33265.129999999997</v>
      </c>
      <c r="I106" s="60">
        <v>21501.78</v>
      </c>
      <c r="J106" s="60">
        <v>25000</v>
      </c>
      <c r="K106" s="60">
        <v>35032.44</v>
      </c>
      <c r="L106" s="60">
        <v>17098.21</v>
      </c>
      <c r="M106" s="60">
        <v>98632.43</v>
      </c>
      <c r="N106" s="61" t="s">
        <v>353</v>
      </c>
      <c r="O106" s="61" t="s">
        <v>353</v>
      </c>
      <c r="P106" s="61" t="s">
        <v>353</v>
      </c>
      <c r="Q106" s="61" t="s">
        <v>353</v>
      </c>
      <c r="R106" s="60">
        <v>0</v>
      </c>
      <c r="S106" s="60">
        <v>131897.56</v>
      </c>
      <c r="T106" s="62" t="s">
        <v>427</v>
      </c>
      <c r="U106" s="61" t="s">
        <v>353</v>
      </c>
    </row>
    <row r="107" spans="1:21" x14ac:dyDescent="0.25">
      <c r="A107" s="56" t="s">
        <v>157</v>
      </c>
      <c r="B107" s="56" t="s">
        <v>281</v>
      </c>
      <c r="C107" s="60">
        <v>27111</v>
      </c>
      <c r="D107" s="60">
        <v>5816.22</v>
      </c>
      <c r="E107" s="60">
        <v>5000</v>
      </c>
      <c r="F107" s="60">
        <v>0</v>
      </c>
      <c r="G107" s="60">
        <v>1865</v>
      </c>
      <c r="H107" s="60">
        <v>12681.22</v>
      </c>
      <c r="I107" s="60">
        <v>2966.25</v>
      </c>
      <c r="J107" s="60">
        <v>0</v>
      </c>
      <c r="K107" s="60">
        <v>8400</v>
      </c>
      <c r="L107" s="60">
        <v>0</v>
      </c>
      <c r="M107" s="60">
        <v>11366.25</v>
      </c>
      <c r="N107" s="61" t="s">
        <v>353</v>
      </c>
      <c r="O107" s="61" t="s">
        <v>353</v>
      </c>
      <c r="P107" s="61" t="s">
        <v>353</v>
      </c>
      <c r="Q107" s="61" t="s">
        <v>353</v>
      </c>
      <c r="R107" s="60">
        <v>0</v>
      </c>
      <c r="S107" s="60">
        <v>24047.47</v>
      </c>
      <c r="T107" s="62" t="s">
        <v>428</v>
      </c>
      <c r="U107" s="61" t="s">
        <v>353</v>
      </c>
    </row>
    <row r="108" spans="1:21" x14ac:dyDescent="0.25">
      <c r="A108" s="56" t="s">
        <v>158</v>
      </c>
      <c r="B108" s="56" t="s">
        <v>232</v>
      </c>
      <c r="C108" s="60">
        <v>313041</v>
      </c>
      <c r="D108" s="60">
        <v>25000</v>
      </c>
      <c r="E108" s="60">
        <v>25000</v>
      </c>
      <c r="F108" s="60">
        <v>25000</v>
      </c>
      <c r="G108" s="60">
        <v>0</v>
      </c>
      <c r="H108" s="60">
        <v>75000</v>
      </c>
      <c r="I108" s="60">
        <v>17500</v>
      </c>
      <c r="J108" s="60">
        <v>25000</v>
      </c>
      <c r="K108" s="60">
        <v>25000</v>
      </c>
      <c r="L108" s="60">
        <v>15683.19</v>
      </c>
      <c r="M108" s="60">
        <v>83183.19</v>
      </c>
      <c r="N108" s="61" t="s">
        <v>353</v>
      </c>
      <c r="O108" s="61" t="s">
        <v>353</v>
      </c>
      <c r="P108" s="61" t="s">
        <v>353</v>
      </c>
      <c r="Q108" s="61" t="s">
        <v>353</v>
      </c>
      <c r="R108" s="60">
        <v>0</v>
      </c>
      <c r="S108" s="60">
        <v>158183.19</v>
      </c>
      <c r="T108" s="62" t="s">
        <v>429</v>
      </c>
      <c r="U108" s="61" t="s">
        <v>353</v>
      </c>
    </row>
    <row r="109" spans="1:21" x14ac:dyDescent="0.25">
      <c r="A109" s="56" t="s">
        <v>159</v>
      </c>
      <c r="B109" s="56" t="s">
        <v>233</v>
      </c>
      <c r="C109" s="60">
        <v>20000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</v>
      </c>
      <c r="L109" s="60">
        <v>0</v>
      </c>
      <c r="M109" s="60">
        <v>0</v>
      </c>
      <c r="N109" s="61" t="s">
        <v>353</v>
      </c>
      <c r="O109" s="61" t="s">
        <v>353</v>
      </c>
      <c r="P109" s="61" t="s">
        <v>353</v>
      </c>
      <c r="Q109" s="61" t="s">
        <v>353</v>
      </c>
      <c r="R109" s="60">
        <v>0</v>
      </c>
      <c r="S109" s="60">
        <v>0</v>
      </c>
      <c r="T109" s="63" t="s">
        <v>356</v>
      </c>
      <c r="U109" s="61" t="s">
        <v>353</v>
      </c>
    </row>
    <row r="110" spans="1:21" x14ac:dyDescent="0.25">
      <c r="A110" s="56" t="s">
        <v>234</v>
      </c>
      <c r="B110" s="56" t="s">
        <v>430</v>
      </c>
      <c r="C110" s="60">
        <v>12000</v>
      </c>
      <c r="D110" s="60">
        <v>66.7</v>
      </c>
      <c r="E110" s="60">
        <v>0</v>
      </c>
      <c r="F110" s="60">
        <v>0</v>
      </c>
      <c r="G110" s="60">
        <v>1824.77</v>
      </c>
      <c r="H110" s="60">
        <v>1891.47</v>
      </c>
      <c r="I110" s="60">
        <v>273.72000000000003</v>
      </c>
      <c r="J110" s="60">
        <v>0</v>
      </c>
      <c r="K110" s="60">
        <v>0</v>
      </c>
      <c r="L110" s="60">
        <v>0</v>
      </c>
      <c r="M110" s="60">
        <v>273.72000000000003</v>
      </c>
      <c r="N110" s="61" t="s">
        <v>353</v>
      </c>
      <c r="O110" s="61" t="s">
        <v>353</v>
      </c>
      <c r="P110" s="61" t="s">
        <v>353</v>
      </c>
      <c r="Q110" s="61" t="s">
        <v>353</v>
      </c>
      <c r="R110" s="60">
        <v>0</v>
      </c>
      <c r="S110" s="60">
        <v>2165.19</v>
      </c>
      <c r="T110" s="62" t="s">
        <v>431</v>
      </c>
      <c r="U110" s="61" t="s">
        <v>353</v>
      </c>
    </row>
    <row r="111" spans="1:21" x14ac:dyDescent="0.25">
      <c r="A111" s="56" t="s">
        <v>235</v>
      </c>
      <c r="B111" s="56" t="s">
        <v>236</v>
      </c>
      <c r="C111" s="60">
        <v>10000</v>
      </c>
      <c r="D111" s="60">
        <v>2060</v>
      </c>
      <c r="E111" s="60">
        <v>0</v>
      </c>
      <c r="F111" s="60">
        <v>0</v>
      </c>
      <c r="G111" s="60">
        <v>0</v>
      </c>
      <c r="H111" s="60">
        <v>2060</v>
      </c>
      <c r="I111" s="60">
        <v>0</v>
      </c>
      <c r="J111" s="60">
        <v>0</v>
      </c>
      <c r="K111" s="60">
        <v>0</v>
      </c>
      <c r="L111" s="60">
        <v>0</v>
      </c>
      <c r="M111" s="60">
        <v>0</v>
      </c>
      <c r="N111" s="61" t="s">
        <v>353</v>
      </c>
      <c r="O111" s="61" t="s">
        <v>353</v>
      </c>
      <c r="P111" s="61" t="s">
        <v>353</v>
      </c>
      <c r="Q111" s="61" t="s">
        <v>353</v>
      </c>
      <c r="R111" s="60">
        <v>0</v>
      </c>
      <c r="S111" s="60">
        <v>2060</v>
      </c>
      <c r="T111" s="62" t="s">
        <v>432</v>
      </c>
      <c r="U111" s="61" t="s">
        <v>353</v>
      </c>
    </row>
    <row r="112" spans="1:21" x14ac:dyDescent="0.25">
      <c r="A112" s="56" t="s">
        <v>237</v>
      </c>
      <c r="B112" s="56" t="s">
        <v>433</v>
      </c>
      <c r="C112" s="60">
        <v>15000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</v>
      </c>
      <c r="J112" s="60">
        <v>0</v>
      </c>
      <c r="K112" s="60">
        <v>0</v>
      </c>
      <c r="L112" s="60">
        <v>598.79999999999995</v>
      </c>
      <c r="M112" s="60">
        <v>598.79999999999995</v>
      </c>
      <c r="N112" s="61" t="s">
        <v>353</v>
      </c>
      <c r="O112" s="61" t="s">
        <v>353</v>
      </c>
      <c r="P112" s="61" t="s">
        <v>353</v>
      </c>
      <c r="Q112" s="61" t="s">
        <v>353</v>
      </c>
      <c r="R112" s="60">
        <v>0</v>
      </c>
      <c r="S112" s="60">
        <v>598.79999999999995</v>
      </c>
      <c r="T112" s="62" t="s">
        <v>434</v>
      </c>
      <c r="U112" s="61" t="s">
        <v>353</v>
      </c>
    </row>
    <row r="113" spans="1:21" x14ac:dyDescent="0.25">
      <c r="A113" s="56" t="s">
        <v>238</v>
      </c>
      <c r="B113" s="56" t="s">
        <v>282</v>
      </c>
      <c r="C113" s="60">
        <v>0</v>
      </c>
      <c r="D113" s="60">
        <v>-60000</v>
      </c>
      <c r="E113" s="60">
        <v>0</v>
      </c>
      <c r="F113" s="60">
        <v>0</v>
      </c>
      <c r="G113" s="60">
        <v>0</v>
      </c>
      <c r="H113" s="60">
        <v>-60000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1" t="s">
        <v>353</v>
      </c>
      <c r="O113" s="61" t="s">
        <v>353</v>
      </c>
      <c r="P113" s="61" t="s">
        <v>353</v>
      </c>
      <c r="Q113" s="61" t="s">
        <v>353</v>
      </c>
      <c r="R113" s="60">
        <v>0</v>
      </c>
      <c r="S113" s="60">
        <v>-60000</v>
      </c>
      <c r="T113" s="63" t="s">
        <v>356</v>
      </c>
      <c r="U113" s="61" t="s">
        <v>353</v>
      </c>
    </row>
    <row r="114" spans="1:21" x14ac:dyDescent="0.25">
      <c r="A114" s="56" t="s">
        <v>239</v>
      </c>
      <c r="B114" s="56" t="s">
        <v>283</v>
      </c>
      <c r="C114" s="60">
        <v>10221</v>
      </c>
      <c r="D114" s="60">
        <v>0</v>
      </c>
      <c r="E114" s="60">
        <v>816.22</v>
      </c>
      <c r="F114" s="60">
        <v>0</v>
      </c>
      <c r="G114" s="60">
        <v>272.08</v>
      </c>
      <c r="H114" s="60">
        <v>1088.3</v>
      </c>
      <c r="I114" s="60">
        <v>272.08</v>
      </c>
      <c r="J114" s="60">
        <v>0</v>
      </c>
      <c r="K114" s="60">
        <v>544.14</v>
      </c>
      <c r="L114" s="60">
        <v>272.07</v>
      </c>
      <c r="M114" s="60">
        <v>1088.29</v>
      </c>
      <c r="N114" s="61" t="s">
        <v>353</v>
      </c>
      <c r="O114" s="61" t="s">
        <v>353</v>
      </c>
      <c r="P114" s="61" t="s">
        <v>353</v>
      </c>
      <c r="Q114" s="61" t="s">
        <v>353</v>
      </c>
      <c r="R114" s="60">
        <v>0</v>
      </c>
      <c r="S114" s="60">
        <v>2176.59</v>
      </c>
      <c r="T114" s="62" t="s">
        <v>435</v>
      </c>
      <c r="U114" s="61" t="s">
        <v>353</v>
      </c>
    </row>
    <row r="115" spans="1:21" x14ac:dyDescent="0.25">
      <c r="A115" s="56" t="s">
        <v>240</v>
      </c>
      <c r="B115" s="56" t="s">
        <v>284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</v>
      </c>
      <c r="N115" s="61" t="s">
        <v>353</v>
      </c>
      <c r="O115" s="61" t="s">
        <v>353</v>
      </c>
      <c r="P115" s="61" t="s">
        <v>353</v>
      </c>
      <c r="Q115" s="61" t="s">
        <v>353</v>
      </c>
      <c r="R115" s="60">
        <v>0</v>
      </c>
      <c r="S115" s="60">
        <v>0</v>
      </c>
      <c r="T115" s="63" t="s">
        <v>356</v>
      </c>
      <c r="U115" s="61" t="s">
        <v>353</v>
      </c>
    </row>
    <row r="116" spans="1:21" x14ac:dyDescent="0.25">
      <c r="A116" s="56" t="s">
        <v>241</v>
      </c>
      <c r="B116" s="56" t="s">
        <v>244</v>
      </c>
      <c r="C116" s="60">
        <v>0</v>
      </c>
      <c r="D116" s="60">
        <v>0</v>
      </c>
      <c r="E116" s="60">
        <v>0</v>
      </c>
      <c r="F116" s="60">
        <v>0</v>
      </c>
      <c r="G116" s="60">
        <v>544.14</v>
      </c>
      <c r="H116" s="60">
        <v>544.14</v>
      </c>
      <c r="I116" s="60">
        <v>489.73</v>
      </c>
      <c r="J116" s="60">
        <v>0</v>
      </c>
      <c r="K116" s="60">
        <v>1088.3</v>
      </c>
      <c r="L116" s="60">
        <v>544.15</v>
      </c>
      <c r="M116" s="60">
        <v>2122.1799999999998</v>
      </c>
      <c r="N116" s="61" t="s">
        <v>353</v>
      </c>
      <c r="O116" s="61" t="s">
        <v>353</v>
      </c>
      <c r="P116" s="61" t="s">
        <v>353</v>
      </c>
      <c r="Q116" s="61" t="s">
        <v>353</v>
      </c>
      <c r="R116" s="60">
        <v>0</v>
      </c>
      <c r="S116" s="60">
        <v>2666.32</v>
      </c>
      <c r="T116" s="63" t="s">
        <v>356</v>
      </c>
      <c r="U116" s="61" t="s">
        <v>353</v>
      </c>
    </row>
    <row r="117" spans="1:21" x14ac:dyDescent="0.25">
      <c r="A117" s="56" t="s">
        <v>242</v>
      </c>
      <c r="B117" s="56" t="s">
        <v>245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1" t="s">
        <v>353</v>
      </c>
      <c r="O117" s="61" t="s">
        <v>353</v>
      </c>
      <c r="P117" s="61" t="s">
        <v>353</v>
      </c>
      <c r="Q117" s="61" t="s">
        <v>353</v>
      </c>
      <c r="R117" s="60">
        <v>0</v>
      </c>
      <c r="S117" s="60">
        <v>0</v>
      </c>
      <c r="T117" s="63" t="s">
        <v>356</v>
      </c>
      <c r="U117" s="61" t="s">
        <v>353</v>
      </c>
    </row>
    <row r="118" spans="1:21" x14ac:dyDescent="0.25">
      <c r="A118" s="56" t="s">
        <v>243</v>
      </c>
      <c r="B118" s="56" t="s">
        <v>246</v>
      </c>
      <c r="C118" s="60">
        <v>0</v>
      </c>
      <c r="D118" s="60">
        <v>0</v>
      </c>
      <c r="E118" s="60">
        <v>0</v>
      </c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61" t="s">
        <v>353</v>
      </c>
      <c r="O118" s="61" t="s">
        <v>353</v>
      </c>
      <c r="P118" s="61" t="s">
        <v>353</v>
      </c>
      <c r="Q118" s="61" t="s">
        <v>353</v>
      </c>
      <c r="R118" s="60">
        <v>0</v>
      </c>
      <c r="S118" s="60">
        <v>0</v>
      </c>
      <c r="T118" s="63" t="s">
        <v>356</v>
      </c>
      <c r="U118" s="61" t="s">
        <v>353</v>
      </c>
    </row>
    <row r="119" spans="1:21" x14ac:dyDescent="0.25">
      <c r="A119" s="56" t="s">
        <v>160</v>
      </c>
      <c r="B119" s="56" t="s">
        <v>247</v>
      </c>
      <c r="C119" s="60">
        <v>1772564</v>
      </c>
      <c r="D119" s="60">
        <v>182829.68</v>
      </c>
      <c r="E119" s="60">
        <v>109078</v>
      </c>
      <c r="F119" s="60">
        <v>27135.88</v>
      </c>
      <c r="G119" s="60">
        <v>5408</v>
      </c>
      <c r="H119" s="60">
        <v>324451.56</v>
      </c>
      <c r="I119" s="60">
        <v>18399.599999999999</v>
      </c>
      <c r="J119" s="60">
        <v>101516.52</v>
      </c>
      <c r="K119" s="60">
        <v>73471.7</v>
      </c>
      <c r="L119" s="60">
        <v>15213.1</v>
      </c>
      <c r="M119" s="60">
        <v>208600.92</v>
      </c>
      <c r="N119" s="61" t="s">
        <v>353</v>
      </c>
      <c r="O119" s="61" t="s">
        <v>353</v>
      </c>
      <c r="P119" s="61" t="s">
        <v>353</v>
      </c>
      <c r="Q119" s="61" t="s">
        <v>353</v>
      </c>
      <c r="R119" s="60">
        <v>0</v>
      </c>
      <c r="S119" s="60">
        <v>533052.48</v>
      </c>
      <c r="T119" s="62" t="s">
        <v>436</v>
      </c>
      <c r="U119" s="61" t="s">
        <v>353</v>
      </c>
    </row>
    <row r="120" spans="1:21" x14ac:dyDescent="0.25">
      <c r="A120" s="56" t="s">
        <v>161</v>
      </c>
      <c r="B120" s="56" t="s">
        <v>285</v>
      </c>
      <c r="C120" s="60">
        <v>0</v>
      </c>
      <c r="D120" s="60">
        <v>0</v>
      </c>
      <c r="E120" s="60">
        <v>0</v>
      </c>
      <c r="F120" s="60">
        <v>0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61" t="s">
        <v>353</v>
      </c>
      <c r="O120" s="61" t="s">
        <v>353</v>
      </c>
      <c r="P120" s="61" t="s">
        <v>353</v>
      </c>
      <c r="Q120" s="61" t="s">
        <v>353</v>
      </c>
      <c r="R120" s="60">
        <v>0</v>
      </c>
      <c r="S120" s="60">
        <v>0</v>
      </c>
      <c r="T120" s="63" t="s">
        <v>356</v>
      </c>
      <c r="U120" s="61" t="s">
        <v>353</v>
      </c>
    </row>
    <row r="121" spans="1:21" x14ac:dyDescent="0.25">
      <c r="A121" s="56" t="s">
        <v>162</v>
      </c>
      <c r="B121" s="56" t="s">
        <v>286</v>
      </c>
      <c r="C121" s="60">
        <v>670000</v>
      </c>
      <c r="D121" s="60">
        <v>150000</v>
      </c>
      <c r="E121" s="60">
        <v>100000</v>
      </c>
      <c r="F121" s="60">
        <v>0</v>
      </c>
      <c r="G121" s="60">
        <v>0</v>
      </c>
      <c r="H121" s="60">
        <v>250000</v>
      </c>
      <c r="I121" s="60">
        <v>0</v>
      </c>
      <c r="J121" s="60">
        <v>0</v>
      </c>
      <c r="K121" s="60">
        <v>2380</v>
      </c>
      <c r="L121" s="60">
        <v>0</v>
      </c>
      <c r="M121" s="60">
        <v>2380</v>
      </c>
      <c r="N121" s="61" t="s">
        <v>353</v>
      </c>
      <c r="O121" s="61" t="s">
        <v>353</v>
      </c>
      <c r="P121" s="61" t="s">
        <v>353</v>
      </c>
      <c r="Q121" s="61" t="s">
        <v>353</v>
      </c>
      <c r="R121" s="60">
        <v>0</v>
      </c>
      <c r="S121" s="60">
        <v>252380</v>
      </c>
      <c r="T121" s="62" t="s">
        <v>437</v>
      </c>
      <c r="U121" s="61" t="s">
        <v>353</v>
      </c>
    </row>
    <row r="122" spans="1:21" x14ac:dyDescent="0.25">
      <c r="A122" s="56" t="s">
        <v>163</v>
      </c>
      <c r="B122" s="56" t="s">
        <v>287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61" t="s">
        <v>353</v>
      </c>
      <c r="O122" s="61" t="s">
        <v>353</v>
      </c>
      <c r="P122" s="61" t="s">
        <v>353</v>
      </c>
      <c r="Q122" s="61" t="s">
        <v>353</v>
      </c>
      <c r="R122" s="60">
        <v>0</v>
      </c>
      <c r="S122" s="60">
        <v>0</v>
      </c>
      <c r="T122" s="63" t="s">
        <v>356</v>
      </c>
      <c r="U122" s="61" t="s">
        <v>353</v>
      </c>
    </row>
    <row r="123" spans="1:21" x14ac:dyDescent="0.25">
      <c r="A123" s="56" t="s">
        <v>164</v>
      </c>
      <c r="B123" s="56" t="s">
        <v>288</v>
      </c>
      <c r="C123" s="60">
        <v>0</v>
      </c>
      <c r="D123" s="60">
        <v>0</v>
      </c>
      <c r="E123" s="60">
        <v>0</v>
      </c>
      <c r="F123" s="60">
        <v>0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61" t="s">
        <v>353</v>
      </c>
      <c r="O123" s="61" t="s">
        <v>353</v>
      </c>
      <c r="P123" s="61" t="s">
        <v>353</v>
      </c>
      <c r="Q123" s="61" t="s">
        <v>353</v>
      </c>
      <c r="R123" s="60">
        <v>0</v>
      </c>
      <c r="S123" s="60">
        <v>0</v>
      </c>
      <c r="T123" s="63" t="s">
        <v>356</v>
      </c>
      <c r="U123" s="61" t="s">
        <v>353</v>
      </c>
    </row>
    <row r="124" spans="1:21" x14ac:dyDescent="0.25">
      <c r="A124" s="56" t="s">
        <v>248</v>
      </c>
      <c r="B124" s="56" t="s">
        <v>289</v>
      </c>
      <c r="C124" s="60">
        <v>240000</v>
      </c>
      <c r="D124" s="60">
        <v>32829.68</v>
      </c>
      <c r="E124" s="60">
        <v>9078</v>
      </c>
      <c r="F124" s="60">
        <v>27135.88</v>
      </c>
      <c r="G124" s="60">
        <v>5408</v>
      </c>
      <c r="H124" s="60">
        <v>74451.56</v>
      </c>
      <c r="I124" s="60">
        <v>18399.599999999999</v>
      </c>
      <c r="J124" s="60">
        <v>101516.52</v>
      </c>
      <c r="K124" s="60">
        <v>71091.7</v>
      </c>
      <c r="L124" s="60">
        <v>15213.1</v>
      </c>
      <c r="M124" s="60">
        <v>206220.92</v>
      </c>
      <c r="N124" s="61" t="s">
        <v>353</v>
      </c>
      <c r="O124" s="61" t="s">
        <v>353</v>
      </c>
      <c r="P124" s="61" t="s">
        <v>353</v>
      </c>
      <c r="Q124" s="61" t="s">
        <v>353</v>
      </c>
      <c r="R124" s="60">
        <v>0</v>
      </c>
      <c r="S124" s="60">
        <v>280672.48</v>
      </c>
      <c r="T124" s="62" t="s">
        <v>438</v>
      </c>
      <c r="U124" s="61" t="s">
        <v>353</v>
      </c>
    </row>
    <row r="125" spans="1:21" x14ac:dyDescent="0.25">
      <c r="A125" s="56" t="s">
        <v>249</v>
      </c>
      <c r="B125" s="56" t="s">
        <v>290</v>
      </c>
      <c r="C125" s="60">
        <v>862564</v>
      </c>
      <c r="D125" s="60">
        <v>0</v>
      </c>
      <c r="E125" s="60">
        <v>0</v>
      </c>
      <c r="F125" s="60">
        <v>0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1" t="s">
        <v>353</v>
      </c>
      <c r="O125" s="61" t="s">
        <v>353</v>
      </c>
      <c r="P125" s="61" t="s">
        <v>353</v>
      </c>
      <c r="Q125" s="61" t="s">
        <v>353</v>
      </c>
      <c r="R125" s="60">
        <v>0</v>
      </c>
      <c r="S125" s="60">
        <v>0</v>
      </c>
      <c r="T125" s="63" t="s">
        <v>356</v>
      </c>
      <c r="U125" s="61" t="s">
        <v>353</v>
      </c>
    </row>
    <row r="126" spans="1:21" x14ac:dyDescent="0.25">
      <c r="A126" s="56" t="s">
        <v>165</v>
      </c>
      <c r="B126" s="56" t="s">
        <v>250</v>
      </c>
      <c r="C126" s="60">
        <v>66000</v>
      </c>
      <c r="D126" s="60">
        <v>2096.5</v>
      </c>
      <c r="E126" s="60">
        <v>0</v>
      </c>
      <c r="F126" s="60">
        <v>1781.04</v>
      </c>
      <c r="G126" s="60">
        <v>0</v>
      </c>
      <c r="H126" s="60">
        <v>3877.54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61" t="s">
        <v>353</v>
      </c>
      <c r="O126" s="61" t="s">
        <v>353</v>
      </c>
      <c r="P126" s="61" t="s">
        <v>353</v>
      </c>
      <c r="Q126" s="61" t="s">
        <v>353</v>
      </c>
      <c r="R126" s="60">
        <v>0</v>
      </c>
      <c r="S126" s="60">
        <v>3877.54</v>
      </c>
      <c r="T126" s="62" t="s">
        <v>439</v>
      </c>
      <c r="U126" s="61" t="s">
        <v>353</v>
      </c>
    </row>
    <row r="127" spans="1:21" x14ac:dyDescent="0.25">
      <c r="A127" s="56" t="s">
        <v>166</v>
      </c>
      <c r="B127" s="56" t="s">
        <v>440</v>
      </c>
      <c r="C127" s="60">
        <v>48000</v>
      </c>
      <c r="D127" s="60">
        <v>2096.5</v>
      </c>
      <c r="E127" s="60">
        <v>0</v>
      </c>
      <c r="F127" s="60">
        <v>1781.04</v>
      </c>
      <c r="G127" s="60">
        <v>0</v>
      </c>
      <c r="H127" s="60">
        <v>3877.54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61" t="s">
        <v>353</v>
      </c>
      <c r="O127" s="61" t="s">
        <v>353</v>
      </c>
      <c r="P127" s="61" t="s">
        <v>353</v>
      </c>
      <c r="Q127" s="61" t="s">
        <v>353</v>
      </c>
      <c r="R127" s="60">
        <v>0</v>
      </c>
      <c r="S127" s="60">
        <v>3877.54</v>
      </c>
      <c r="T127" s="62" t="s">
        <v>441</v>
      </c>
      <c r="U127" s="61" t="s">
        <v>353</v>
      </c>
    </row>
    <row r="128" spans="1:21" x14ac:dyDescent="0.25">
      <c r="A128" s="56" t="s">
        <v>167</v>
      </c>
      <c r="B128" s="56" t="s">
        <v>442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61" t="s">
        <v>353</v>
      </c>
      <c r="O128" s="61" t="s">
        <v>353</v>
      </c>
      <c r="P128" s="61" t="s">
        <v>353</v>
      </c>
      <c r="Q128" s="61" t="s">
        <v>353</v>
      </c>
      <c r="R128" s="60">
        <v>0</v>
      </c>
      <c r="S128" s="60">
        <v>0</v>
      </c>
      <c r="T128" s="63" t="s">
        <v>356</v>
      </c>
      <c r="U128" s="61" t="s">
        <v>353</v>
      </c>
    </row>
    <row r="129" spans="1:21" x14ac:dyDescent="0.25">
      <c r="A129" s="56" t="s">
        <v>168</v>
      </c>
      <c r="B129" s="56" t="s">
        <v>251</v>
      </c>
      <c r="C129" s="60">
        <v>18000</v>
      </c>
      <c r="D129" s="60">
        <v>0</v>
      </c>
      <c r="E129" s="60">
        <v>0</v>
      </c>
      <c r="F129" s="60">
        <v>0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1" t="s">
        <v>353</v>
      </c>
      <c r="O129" s="61" t="s">
        <v>353</v>
      </c>
      <c r="P129" s="61" t="s">
        <v>353</v>
      </c>
      <c r="Q129" s="61" t="s">
        <v>353</v>
      </c>
      <c r="R129" s="60">
        <v>0</v>
      </c>
      <c r="S129" s="60">
        <v>0</v>
      </c>
      <c r="T129" s="63" t="s">
        <v>356</v>
      </c>
      <c r="U129" s="61" t="s">
        <v>353</v>
      </c>
    </row>
    <row r="130" spans="1:21" x14ac:dyDescent="0.25">
      <c r="A130" s="56" t="s">
        <v>252</v>
      </c>
      <c r="B130" s="56" t="s">
        <v>291</v>
      </c>
      <c r="C130" s="60">
        <v>17000</v>
      </c>
      <c r="D130" s="60">
        <v>0</v>
      </c>
      <c r="E130" s="60">
        <v>0</v>
      </c>
      <c r="F130" s="60">
        <v>0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61" t="s">
        <v>353</v>
      </c>
      <c r="O130" s="61" t="s">
        <v>353</v>
      </c>
      <c r="P130" s="61" t="s">
        <v>353</v>
      </c>
      <c r="Q130" s="61" t="s">
        <v>353</v>
      </c>
      <c r="R130" s="60">
        <v>0</v>
      </c>
      <c r="S130" s="60">
        <v>0</v>
      </c>
      <c r="T130" s="63" t="s">
        <v>356</v>
      </c>
      <c r="U130" s="61" t="s">
        <v>353</v>
      </c>
    </row>
    <row r="131" spans="1:21" x14ac:dyDescent="0.25">
      <c r="A131" s="56" t="s">
        <v>253</v>
      </c>
      <c r="B131" s="56" t="s">
        <v>292</v>
      </c>
      <c r="C131" s="60">
        <v>10000</v>
      </c>
      <c r="D131" s="60">
        <v>0</v>
      </c>
      <c r="E131" s="60">
        <v>0</v>
      </c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61" t="s">
        <v>353</v>
      </c>
      <c r="O131" s="61" t="s">
        <v>353</v>
      </c>
      <c r="P131" s="61" t="s">
        <v>353</v>
      </c>
      <c r="Q131" s="61" t="s">
        <v>353</v>
      </c>
      <c r="R131" s="60">
        <v>0</v>
      </c>
      <c r="S131" s="60">
        <v>0</v>
      </c>
      <c r="T131" s="63" t="s">
        <v>356</v>
      </c>
      <c r="U131" s="61" t="s">
        <v>353</v>
      </c>
    </row>
    <row r="132" spans="1:21" x14ac:dyDescent="0.25">
      <c r="A132" s="56" t="s">
        <v>254</v>
      </c>
      <c r="B132" s="56" t="s">
        <v>293</v>
      </c>
      <c r="C132" s="60">
        <v>2000</v>
      </c>
      <c r="D132" s="60">
        <v>0</v>
      </c>
      <c r="E132" s="60">
        <v>0</v>
      </c>
      <c r="F132" s="60">
        <v>0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61" t="s">
        <v>353</v>
      </c>
      <c r="O132" s="61" t="s">
        <v>353</v>
      </c>
      <c r="P132" s="61" t="s">
        <v>353</v>
      </c>
      <c r="Q132" s="61" t="s">
        <v>353</v>
      </c>
      <c r="R132" s="60">
        <v>0</v>
      </c>
      <c r="S132" s="60">
        <v>0</v>
      </c>
      <c r="T132" s="63" t="s">
        <v>356</v>
      </c>
      <c r="U132" s="61" t="s">
        <v>353</v>
      </c>
    </row>
    <row r="133" spans="1:21" x14ac:dyDescent="0.25">
      <c r="A133" s="56" t="s">
        <v>255</v>
      </c>
      <c r="B133" s="56" t="s">
        <v>294</v>
      </c>
      <c r="C133" s="60">
        <v>5000</v>
      </c>
      <c r="D133" s="60">
        <v>0</v>
      </c>
      <c r="E133" s="60">
        <v>0</v>
      </c>
      <c r="F133" s="60">
        <v>0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60">
        <v>0</v>
      </c>
      <c r="M133" s="60">
        <v>0</v>
      </c>
      <c r="N133" s="61" t="s">
        <v>353</v>
      </c>
      <c r="O133" s="61" t="s">
        <v>353</v>
      </c>
      <c r="P133" s="61" t="s">
        <v>353</v>
      </c>
      <c r="Q133" s="61" t="s">
        <v>353</v>
      </c>
      <c r="R133" s="60">
        <v>0</v>
      </c>
      <c r="S133" s="60">
        <v>0</v>
      </c>
      <c r="T133" s="63" t="s">
        <v>356</v>
      </c>
      <c r="U133" s="61" t="s">
        <v>353</v>
      </c>
    </row>
    <row r="134" spans="1:21" x14ac:dyDescent="0.25">
      <c r="A134" s="56" t="s">
        <v>256</v>
      </c>
      <c r="B134" s="56" t="s">
        <v>257</v>
      </c>
      <c r="C134" s="60">
        <v>80000</v>
      </c>
      <c r="D134" s="60">
        <v>0</v>
      </c>
      <c r="E134" s="60">
        <v>0</v>
      </c>
      <c r="F134" s="60">
        <v>0</v>
      </c>
      <c r="G134" s="60">
        <v>0</v>
      </c>
      <c r="H134" s="60">
        <v>0</v>
      </c>
      <c r="I134" s="60">
        <v>0</v>
      </c>
      <c r="J134" s="60">
        <v>0</v>
      </c>
      <c r="K134" s="60">
        <v>0</v>
      </c>
      <c r="L134" s="60">
        <v>0</v>
      </c>
      <c r="M134" s="60">
        <v>0</v>
      </c>
      <c r="N134" s="61" t="s">
        <v>353</v>
      </c>
      <c r="O134" s="61" t="s">
        <v>353</v>
      </c>
      <c r="P134" s="61" t="s">
        <v>353</v>
      </c>
      <c r="Q134" s="61" t="s">
        <v>353</v>
      </c>
      <c r="R134" s="60">
        <v>0</v>
      </c>
      <c r="S134" s="60">
        <v>0</v>
      </c>
      <c r="T134" s="63" t="s">
        <v>356</v>
      </c>
      <c r="U134" s="61" t="s">
        <v>353</v>
      </c>
    </row>
    <row r="135" spans="1:21" x14ac:dyDescent="0.25">
      <c r="A135" s="56" t="s">
        <v>258</v>
      </c>
      <c r="B135" s="56" t="s">
        <v>259</v>
      </c>
      <c r="C135" s="60">
        <v>0</v>
      </c>
      <c r="D135" s="60">
        <v>0</v>
      </c>
      <c r="E135" s="60">
        <v>0</v>
      </c>
      <c r="F135" s="60">
        <v>0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1" t="s">
        <v>353</v>
      </c>
      <c r="O135" s="61" t="s">
        <v>353</v>
      </c>
      <c r="P135" s="61" t="s">
        <v>353</v>
      </c>
      <c r="Q135" s="61" t="s">
        <v>353</v>
      </c>
      <c r="R135" s="60">
        <v>0</v>
      </c>
      <c r="S135" s="60">
        <v>0</v>
      </c>
      <c r="T135" s="63" t="s">
        <v>356</v>
      </c>
      <c r="U135" s="61" t="s">
        <v>353</v>
      </c>
    </row>
    <row r="136" spans="1:21" x14ac:dyDescent="0.25">
      <c r="A136" s="56" t="s">
        <v>260</v>
      </c>
      <c r="B136" s="56" t="s">
        <v>261</v>
      </c>
      <c r="C136" s="60">
        <v>0</v>
      </c>
      <c r="D136" s="60">
        <v>0</v>
      </c>
      <c r="E136" s="60">
        <v>0</v>
      </c>
      <c r="F136" s="60">
        <v>0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61" t="s">
        <v>353</v>
      </c>
      <c r="O136" s="61" t="s">
        <v>353</v>
      </c>
      <c r="P136" s="61" t="s">
        <v>353</v>
      </c>
      <c r="Q136" s="61" t="s">
        <v>353</v>
      </c>
      <c r="R136" s="60">
        <v>0</v>
      </c>
      <c r="S136" s="60">
        <v>0</v>
      </c>
      <c r="T136" s="63" t="s">
        <v>356</v>
      </c>
      <c r="U136" s="61" t="s">
        <v>353</v>
      </c>
    </row>
    <row r="137" spans="1:21" x14ac:dyDescent="0.25">
      <c r="A137" s="56" t="s">
        <v>262</v>
      </c>
      <c r="B137" s="56" t="s">
        <v>443</v>
      </c>
      <c r="C137" s="60">
        <v>35000</v>
      </c>
      <c r="D137" s="60">
        <v>0</v>
      </c>
      <c r="E137" s="60">
        <v>0</v>
      </c>
      <c r="F137" s="60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1" t="s">
        <v>353</v>
      </c>
      <c r="O137" s="61" t="s">
        <v>353</v>
      </c>
      <c r="P137" s="61" t="s">
        <v>353</v>
      </c>
      <c r="Q137" s="61" t="s">
        <v>353</v>
      </c>
      <c r="R137" s="60">
        <v>0</v>
      </c>
      <c r="S137" s="60">
        <v>0</v>
      </c>
      <c r="T137" s="63" t="s">
        <v>356</v>
      </c>
      <c r="U137" s="61" t="s">
        <v>353</v>
      </c>
    </row>
    <row r="138" spans="1:21" x14ac:dyDescent="0.25">
      <c r="A138" s="56" t="s">
        <v>263</v>
      </c>
      <c r="B138" s="56" t="s">
        <v>264</v>
      </c>
      <c r="C138" s="60">
        <v>45000</v>
      </c>
      <c r="D138" s="60">
        <v>0</v>
      </c>
      <c r="E138" s="60">
        <v>0</v>
      </c>
      <c r="F138" s="60">
        <v>0</v>
      </c>
      <c r="G138" s="60">
        <v>0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</v>
      </c>
      <c r="N138" s="61" t="s">
        <v>353</v>
      </c>
      <c r="O138" s="61" t="s">
        <v>353</v>
      </c>
      <c r="P138" s="61" t="s">
        <v>353</v>
      </c>
      <c r="Q138" s="61" t="s">
        <v>353</v>
      </c>
      <c r="R138" s="60">
        <v>0</v>
      </c>
      <c r="S138" s="60">
        <v>0</v>
      </c>
      <c r="T138" s="63" t="s">
        <v>356</v>
      </c>
      <c r="U138" s="61" t="s">
        <v>353</v>
      </c>
    </row>
    <row r="139" spans="1:21" x14ac:dyDescent="0.25">
      <c r="A139" s="56" t="s">
        <v>265</v>
      </c>
      <c r="B139" s="56" t="s">
        <v>266</v>
      </c>
      <c r="C139" s="60">
        <v>0</v>
      </c>
      <c r="D139" s="60">
        <v>0</v>
      </c>
      <c r="E139" s="60">
        <v>0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1" t="s">
        <v>353</v>
      </c>
      <c r="O139" s="61" t="s">
        <v>353</v>
      </c>
      <c r="P139" s="61" t="s">
        <v>353</v>
      </c>
      <c r="Q139" s="61" t="s">
        <v>353</v>
      </c>
      <c r="R139" s="60">
        <v>0</v>
      </c>
      <c r="S139" s="60">
        <v>0</v>
      </c>
      <c r="T139" s="63" t="s">
        <v>356</v>
      </c>
      <c r="U139" s="61" t="s">
        <v>353</v>
      </c>
    </row>
    <row r="140" spans="1:21" x14ac:dyDescent="0.25">
      <c r="A140" s="56" t="s">
        <v>267</v>
      </c>
      <c r="B140" s="56" t="s">
        <v>268</v>
      </c>
      <c r="C140" s="60">
        <v>0</v>
      </c>
      <c r="D140" s="60">
        <v>0</v>
      </c>
      <c r="E140" s="60">
        <v>0</v>
      </c>
      <c r="F140" s="60">
        <v>0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60">
        <v>0</v>
      </c>
      <c r="M140" s="60">
        <v>0</v>
      </c>
      <c r="N140" s="61" t="s">
        <v>353</v>
      </c>
      <c r="O140" s="61" t="s">
        <v>353</v>
      </c>
      <c r="P140" s="61" t="s">
        <v>353</v>
      </c>
      <c r="Q140" s="61" t="s">
        <v>353</v>
      </c>
      <c r="R140" s="60">
        <v>0</v>
      </c>
      <c r="S140" s="60">
        <v>0</v>
      </c>
      <c r="T140" s="63" t="s">
        <v>356</v>
      </c>
      <c r="U140" s="61" t="s">
        <v>353</v>
      </c>
    </row>
    <row r="141" spans="1:21" x14ac:dyDescent="0.25">
      <c r="A141" s="56" t="s">
        <v>269</v>
      </c>
      <c r="B141" s="56" t="s">
        <v>270</v>
      </c>
      <c r="C141" s="60">
        <v>0</v>
      </c>
      <c r="D141" s="60">
        <v>0</v>
      </c>
      <c r="E141" s="60">
        <v>0</v>
      </c>
      <c r="F141" s="60">
        <v>0</v>
      </c>
      <c r="G141" s="60">
        <v>0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61" t="s">
        <v>353</v>
      </c>
      <c r="O141" s="61" t="s">
        <v>353</v>
      </c>
      <c r="P141" s="61" t="s">
        <v>353</v>
      </c>
      <c r="Q141" s="61" t="s">
        <v>353</v>
      </c>
      <c r="R141" s="60">
        <v>0</v>
      </c>
      <c r="S141" s="60">
        <v>0</v>
      </c>
      <c r="T141" s="63" t="s">
        <v>356</v>
      </c>
      <c r="U141" s="61" t="s">
        <v>353</v>
      </c>
    </row>
    <row r="142" spans="1:21" x14ac:dyDescent="0.25">
      <c r="A142" s="64" t="s">
        <v>169</v>
      </c>
      <c r="B142" s="64" t="s">
        <v>170</v>
      </c>
      <c r="C142" s="65">
        <v>196341</v>
      </c>
      <c r="D142" s="65">
        <v>29384.01</v>
      </c>
      <c r="E142" s="65">
        <v>12232.74</v>
      </c>
      <c r="F142" s="65">
        <v>7663.32</v>
      </c>
      <c r="G142" s="65">
        <v>5614.11</v>
      </c>
      <c r="H142" s="65">
        <v>54894.18</v>
      </c>
      <c r="I142" s="65">
        <v>9886.15</v>
      </c>
      <c r="J142" s="65">
        <v>28701.1</v>
      </c>
      <c r="K142" s="65">
        <v>18149.32</v>
      </c>
      <c r="L142" s="65">
        <v>1334.32</v>
      </c>
      <c r="M142" s="65">
        <v>58070.89</v>
      </c>
      <c r="N142" s="66" t="s">
        <v>353</v>
      </c>
      <c r="O142" s="66" t="s">
        <v>353</v>
      </c>
      <c r="P142" s="66" t="s">
        <v>353</v>
      </c>
      <c r="Q142" s="66" t="s">
        <v>353</v>
      </c>
      <c r="R142" s="65">
        <v>0</v>
      </c>
      <c r="S142" s="65">
        <v>112965.07</v>
      </c>
      <c r="T142" s="67" t="s">
        <v>444</v>
      </c>
      <c r="U142" s="66" t="s">
        <v>353</v>
      </c>
    </row>
    <row r="143" spans="1:21" x14ac:dyDescent="0.25">
      <c r="A143" s="56" t="s">
        <v>171</v>
      </c>
      <c r="B143" s="56" t="s">
        <v>445</v>
      </c>
      <c r="C143" s="60">
        <v>133341</v>
      </c>
      <c r="D143" s="60">
        <v>15405.96</v>
      </c>
      <c r="E143" s="60">
        <v>5198.34</v>
      </c>
      <c r="F143" s="60">
        <v>5919.99</v>
      </c>
      <c r="G143" s="60">
        <v>5516.52</v>
      </c>
      <c r="H143" s="60">
        <v>32040.81</v>
      </c>
      <c r="I143" s="60">
        <v>7476.19</v>
      </c>
      <c r="J143" s="60">
        <v>4749.5</v>
      </c>
      <c r="K143" s="60">
        <v>4374</v>
      </c>
      <c r="L143" s="60">
        <v>1083.3399999999999</v>
      </c>
      <c r="M143" s="60">
        <v>17683.03</v>
      </c>
      <c r="N143" s="61" t="s">
        <v>353</v>
      </c>
      <c r="O143" s="61" t="s">
        <v>353</v>
      </c>
      <c r="P143" s="61" t="s">
        <v>353</v>
      </c>
      <c r="Q143" s="61" t="s">
        <v>353</v>
      </c>
      <c r="R143" s="60">
        <v>0</v>
      </c>
      <c r="S143" s="60">
        <v>49723.839999999997</v>
      </c>
      <c r="T143" s="62" t="s">
        <v>446</v>
      </c>
      <c r="U143" s="61" t="s">
        <v>353</v>
      </c>
    </row>
    <row r="144" spans="1:21" x14ac:dyDescent="0.25">
      <c r="A144" s="56" t="s">
        <v>172</v>
      </c>
      <c r="B144" s="56" t="s">
        <v>173</v>
      </c>
      <c r="C144" s="60">
        <v>15000</v>
      </c>
      <c r="D144" s="60">
        <v>1625.67</v>
      </c>
      <c r="E144" s="60">
        <v>6909.99</v>
      </c>
      <c r="F144" s="60">
        <v>1640.01</v>
      </c>
      <c r="G144" s="60">
        <v>0</v>
      </c>
      <c r="H144" s="60">
        <v>10175.67</v>
      </c>
      <c r="I144" s="60">
        <v>2374.3200000000002</v>
      </c>
      <c r="J144" s="60">
        <v>23951.599999999999</v>
      </c>
      <c r="K144" s="60">
        <v>2965</v>
      </c>
      <c r="L144" s="60">
        <v>0</v>
      </c>
      <c r="M144" s="60">
        <v>29290.92</v>
      </c>
      <c r="N144" s="61" t="s">
        <v>353</v>
      </c>
      <c r="O144" s="61" t="s">
        <v>353</v>
      </c>
      <c r="P144" s="61" t="s">
        <v>353</v>
      </c>
      <c r="Q144" s="61" t="s">
        <v>353</v>
      </c>
      <c r="R144" s="60">
        <v>0</v>
      </c>
      <c r="S144" s="60">
        <v>39466.589999999997</v>
      </c>
      <c r="T144" s="62" t="s">
        <v>447</v>
      </c>
      <c r="U144" s="61" t="s">
        <v>353</v>
      </c>
    </row>
    <row r="145" spans="1:21" x14ac:dyDescent="0.25">
      <c r="A145" s="56" t="s">
        <v>174</v>
      </c>
      <c r="B145" s="56" t="s">
        <v>175</v>
      </c>
      <c r="C145" s="60">
        <v>0</v>
      </c>
      <c r="D145" s="60">
        <v>0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61" t="s">
        <v>353</v>
      </c>
      <c r="O145" s="61" t="s">
        <v>353</v>
      </c>
      <c r="P145" s="61" t="s">
        <v>353</v>
      </c>
      <c r="Q145" s="61" t="s">
        <v>353</v>
      </c>
      <c r="R145" s="60">
        <v>0</v>
      </c>
      <c r="S145" s="60">
        <v>0</v>
      </c>
      <c r="T145" s="63" t="s">
        <v>356</v>
      </c>
      <c r="U145" s="61" t="s">
        <v>353</v>
      </c>
    </row>
    <row r="146" spans="1:21" x14ac:dyDescent="0.25">
      <c r="A146" s="56" t="s">
        <v>176</v>
      </c>
      <c r="B146" s="56" t="s">
        <v>271</v>
      </c>
      <c r="C146" s="60">
        <v>0</v>
      </c>
      <c r="D146" s="60">
        <v>0</v>
      </c>
      <c r="E146" s="60">
        <v>0</v>
      </c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61" t="s">
        <v>353</v>
      </c>
      <c r="O146" s="61" t="s">
        <v>353</v>
      </c>
      <c r="P146" s="61" t="s">
        <v>353</v>
      </c>
      <c r="Q146" s="61" t="s">
        <v>353</v>
      </c>
      <c r="R146" s="60">
        <v>0</v>
      </c>
      <c r="S146" s="60">
        <v>0</v>
      </c>
      <c r="T146" s="63" t="s">
        <v>356</v>
      </c>
      <c r="U146" s="61" t="s">
        <v>353</v>
      </c>
    </row>
    <row r="147" spans="1:21" x14ac:dyDescent="0.25">
      <c r="A147" s="56" t="s">
        <v>177</v>
      </c>
      <c r="B147" s="56" t="s">
        <v>295</v>
      </c>
      <c r="C147" s="60">
        <v>12000</v>
      </c>
      <c r="D147" s="60">
        <v>102.39</v>
      </c>
      <c r="E147" s="60">
        <v>124.41</v>
      </c>
      <c r="F147" s="60">
        <v>103.32</v>
      </c>
      <c r="G147" s="60">
        <v>97.59</v>
      </c>
      <c r="H147" s="60">
        <v>427.71</v>
      </c>
      <c r="I147" s="60">
        <v>35.64</v>
      </c>
      <c r="J147" s="60">
        <v>0</v>
      </c>
      <c r="K147" s="60">
        <v>0</v>
      </c>
      <c r="L147" s="60">
        <v>0</v>
      </c>
      <c r="M147" s="60">
        <v>35.64</v>
      </c>
      <c r="N147" s="61" t="s">
        <v>353</v>
      </c>
      <c r="O147" s="61" t="s">
        <v>353</v>
      </c>
      <c r="P147" s="61" t="s">
        <v>353</v>
      </c>
      <c r="Q147" s="61" t="s">
        <v>353</v>
      </c>
      <c r="R147" s="60">
        <v>0</v>
      </c>
      <c r="S147" s="60">
        <v>463.35</v>
      </c>
      <c r="T147" s="62" t="s">
        <v>448</v>
      </c>
      <c r="U147" s="61" t="s">
        <v>353</v>
      </c>
    </row>
    <row r="148" spans="1:21" x14ac:dyDescent="0.25">
      <c r="A148" s="56" t="s">
        <v>272</v>
      </c>
      <c r="B148" s="56" t="s">
        <v>296</v>
      </c>
      <c r="C148" s="60">
        <v>36000</v>
      </c>
      <c r="D148" s="60">
        <v>12249.99</v>
      </c>
      <c r="E148" s="60">
        <v>0</v>
      </c>
      <c r="F148" s="60">
        <v>0</v>
      </c>
      <c r="G148" s="60">
        <v>0</v>
      </c>
      <c r="H148" s="60">
        <v>12249.99</v>
      </c>
      <c r="I148" s="60">
        <v>0</v>
      </c>
      <c r="J148" s="60">
        <v>0</v>
      </c>
      <c r="K148" s="60">
        <v>10810.32</v>
      </c>
      <c r="L148" s="60">
        <v>250.98</v>
      </c>
      <c r="M148" s="60">
        <v>11061.3</v>
      </c>
      <c r="N148" s="61" t="s">
        <v>353</v>
      </c>
      <c r="O148" s="61" t="s">
        <v>353</v>
      </c>
      <c r="P148" s="61" t="s">
        <v>353</v>
      </c>
      <c r="Q148" s="61" t="s">
        <v>353</v>
      </c>
      <c r="R148" s="60">
        <v>0</v>
      </c>
      <c r="S148" s="60">
        <v>23311.29</v>
      </c>
      <c r="T148" s="62" t="s">
        <v>449</v>
      </c>
      <c r="U148" s="61" t="s">
        <v>353</v>
      </c>
    </row>
    <row r="149" spans="1:21" s="64" customFormat="1" x14ac:dyDescent="0.25">
      <c r="A149" s="64" t="s">
        <v>179</v>
      </c>
      <c r="B149" s="64" t="s">
        <v>180</v>
      </c>
      <c r="C149" s="65">
        <v>0</v>
      </c>
      <c r="D149" s="65">
        <v>111660.66</v>
      </c>
      <c r="E149" s="65">
        <v>81293.429999999993</v>
      </c>
      <c r="F149" s="65">
        <v>81293.429999999993</v>
      </c>
      <c r="G149" s="65">
        <v>81232.649999999994</v>
      </c>
      <c r="H149" s="65">
        <v>355480.17</v>
      </c>
      <c r="I149" s="65">
        <v>0</v>
      </c>
      <c r="J149" s="65">
        <v>0</v>
      </c>
      <c r="K149" s="65">
        <v>105126.39</v>
      </c>
      <c r="L149" s="65">
        <v>220153.75</v>
      </c>
      <c r="M149" s="65">
        <v>325280.14</v>
      </c>
      <c r="N149" s="66" t="s">
        <v>353</v>
      </c>
      <c r="O149" s="66" t="s">
        <v>353</v>
      </c>
      <c r="P149" s="66" t="s">
        <v>353</v>
      </c>
      <c r="Q149" s="66" t="s">
        <v>353</v>
      </c>
      <c r="R149" s="65">
        <v>0</v>
      </c>
      <c r="S149" s="65">
        <v>680760.31</v>
      </c>
      <c r="T149" s="71" t="s">
        <v>356</v>
      </c>
      <c r="U149" s="66" t="s">
        <v>353</v>
      </c>
    </row>
    <row r="150" spans="1:21" x14ac:dyDescent="0.25">
      <c r="A150" s="56" t="s">
        <v>181</v>
      </c>
      <c r="B150" s="56" t="s">
        <v>182</v>
      </c>
      <c r="C150" s="60">
        <v>0</v>
      </c>
      <c r="D150" s="60">
        <v>111660.66</v>
      </c>
      <c r="E150" s="60">
        <v>81293.429999999993</v>
      </c>
      <c r="F150" s="60">
        <v>81293.429999999993</v>
      </c>
      <c r="G150" s="60">
        <v>81232.649999999994</v>
      </c>
      <c r="H150" s="60">
        <v>355480.17</v>
      </c>
      <c r="I150" s="60">
        <v>0</v>
      </c>
      <c r="J150" s="60">
        <v>0</v>
      </c>
      <c r="K150" s="60">
        <v>87324.25</v>
      </c>
      <c r="L150" s="60">
        <v>237955.89</v>
      </c>
      <c r="M150" s="60">
        <v>325280.14</v>
      </c>
      <c r="N150" s="61" t="s">
        <v>353</v>
      </c>
      <c r="O150" s="61" t="s">
        <v>353</v>
      </c>
      <c r="P150" s="61" t="s">
        <v>353</v>
      </c>
      <c r="Q150" s="61" t="s">
        <v>353</v>
      </c>
      <c r="R150" s="60">
        <v>0</v>
      </c>
      <c r="S150" s="60">
        <v>680760.31</v>
      </c>
      <c r="T150" s="63" t="s">
        <v>356</v>
      </c>
      <c r="U150" s="61" t="s">
        <v>353</v>
      </c>
    </row>
    <row r="151" spans="1:21" x14ac:dyDescent="0.25">
      <c r="A151" s="56" t="s">
        <v>183</v>
      </c>
      <c r="B151" s="56" t="s">
        <v>184</v>
      </c>
      <c r="C151" s="60">
        <v>0</v>
      </c>
      <c r="D151" s="60">
        <v>0</v>
      </c>
      <c r="E151" s="60">
        <v>0</v>
      </c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17802.14</v>
      </c>
      <c r="L151" s="60">
        <v>-17802.14</v>
      </c>
      <c r="M151" s="60">
        <v>0</v>
      </c>
      <c r="N151" s="61" t="s">
        <v>353</v>
      </c>
      <c r="O151" s="61" t="s">
        <v>353</v>
      </c>
      <c r="P151" s="61" t="s">
        <v>353</v>
      </c>
      <c r="Q151" s="61" t="s">
        <v>353</v>
      </c>
      <c r="R151" s="60">
        <v>0</v>
      </c>
      <c r="S151" s="60">
        <v>0</v>
      </c>
      <c r="T151" s="63" t="s">
        <v>356</v>
      </c>
      <c r="U151" s="61" t="s">
        <v>353</v>
      </c>
    </row>
    <row r="152" spans="1:21" x14ac:dyDescent="0.25">
      <c r="A152" s="56" t="s">
        <v>185</v>
      </c>
      <c r="B152" s="56" t="s">
        <v>450</v>
      </c>
      <c r="C152" s="60">
        <v>0</v>
      </c>
      <c r="D152" s="60">
        <v>0</v>
      </c>
      <c r="E152" s="60">
        <v>0</v>
      </c>
      <c r="F152" s="60">
        <v>0</v>
      </c>
      <c r="G152" s="60">
        <v>0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1" t="s">
        <v>353</v>
      </c>
      <c r="O152" s="61" t="s">
        <v>353</v>
      </c>
      <c r="P152" s="61" t="s">
        <v>353</v>
      </c>
      <c r="Q152" s="61" t="s">
        <v>353</v>
      </c>
      <c r="R152" s="60">
        <v>0</v>
      </c>
      <c r="S152" s="60">
        <v>0</v>
      </c>
      <c r="T152" s="63" t="s">
        <v>356</v>
      </c>
      <c r="U152" s="61" t="s">
        <v>353</v>
      </c>
    </row>
    <row r="153" spans="1:21" x14ac:dyDescent="0.25">
      <c r="A153" s="56" t="s">
        <v>273</v>
      </c>
      <c r="B153" s="56" t="s">
        <v>178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1" t="s">
        <v>353</v>
      </c>
      <c r="O153" s="61" t="s">
        <v>353</v>
      </c>
      <c r="P153" s="61" t="s">
        <v>353</v>
      </c>
      <c r="Q153" s="61" t="s">
        <v>353</v>
      </c>
      <c r="R153" s="60">
        <v>0</v>
      </c>
      <c r="S153" s="60">
        <v>0</v>
      </c>
      <c r="T153" s="63" t="s">
        <v>356</v>
      </c>
      <c r="U153" s="61" t="s">
        <v>353</v>
      </c>
    </row>
    <row r="154" spans="1:21" x14ac:dyDescent="0.25">
      <c r="A154" s="56" t="s">
        <v>451</v>
      </c>
      <c r="B154" s="56" t="s">
        <v>452</v>
      </c>
      <c r="C154" s="60">
        <v>2251330.9</v>
      </c>
      <c r="D154" s="60">
        <v>-111660.66</v>
      </c>
      <c r="E154" s="60">
        <v>-81293.429999999993</v>
      </c>
      <c r="F154" s="60">
        <v>-81293.429999999993</v>
      </c>
      <c r="G154" s="60">
        <v>-81232.649999999994</v>
      </c>
      <c r="H154" s="60">
        <v>-355480.17</v>
      </c>
      <c r="I154" s="60">
        <v>23165.93</v>
      </c>
      <c r="J154" s="60">
        <v>0</v>
      </c>
      <c r="K154" s="60">
        <v>-0.01</v>
      </c>
      <c r="L154" s="60">
        <v>-22799.5</v>
      </c>
      <c r="M154" s="60">
        <v>366.42</v>
      </c>
      <c r="N154" s="61" t="s">
        <v>353</v>
      </c>
      <c r="O154" s="61" t="s">
        <v>353</v>
      </c>
      <c r="P154" s="61" t="s">
        <v>353</v>
      </c>
      <c r="Q154" s="61" t="s">
        <v>353</v>
      </c>
      <c r="R154" s="60">
        <v>0</v>
      </c>
      <c r="S154" s="60">
        <v>-355113.75</v>
      </c>
      <c r="T154" s="63" t="s">
        <v>453</v>
      </c>
      <c r="U154" s="61" t="s">
        <v>353</v>
      </c>
    </row>
    <row r="155" spans="1:21" x14ac:dyDescent="0.25">
      <c r="A155" s="110" t="s">
        <v>327</v>
      </c>
      <c r="B155" s="111" t="s">
        <v>327</v>
      </c>
      <c r="C155" s="111" t="s">
        <v>327</v>
      </c>
      <c r="D155" s="111" t="s">
        <v>327</v>
      </c>
      <c r="E155" s="111" t="s">
        <v>327</v>
      </c>
      <c r="F155" s="111" t="s">
        <v>327</v>
      </c>
      <c r="G155" s="111" t="s">
        <v>327</v>
      </c>
      <c r="H155" s="111" t="s">
        <v>327</v>
      </c>
      <c r="I155" s="111" t="s">
        <v>327</v>
      </c>
      <c r="J155" s="111" t="s">
        <v>327</v>
      </c>
      <c r="K155" s="111" t="s">
        <v>327</v>
      </c>
      <c r="L155" s="111" t="s">
        <v>327</v>
      </c>
      <c r="M155" s="111" t="s">
        <v>327</v>
      </c>
      <c r="N155" s="111" t="s">
        <v>327</v>
      </c>
      <c r="O155" s="111" t="s">
        <v>327</v>
      </c>
      <c r="P155" s="111" t="s">
        <v>327</v>
      </c>
      <c r="Q155" s="111" t="s">
        <v>327</v>
      </c>
      <c r="R155" s="111" t="s">
        <v>327</v>
      </c>
      <c r="S155" s="111" t="s">
        <v>327</v>
      </c>
      <c r="T155" s="111" t="s">
        <v>327</v>
      </c>
      <c r="U155" s="111" t="s">
        <v>327</v>
      </c>
    </row>
    <row r="156" spans="1:21" x14ac:dyDescent="0.25">
      <c r="A156" s="57" t="s">
        <v>327</v>
      </c>
      <c r="B156" s="57" t="s">
        <v>454</v>
      </c>
      <c r="C156" s="57" t="s">
        <v>327</v>
      </c>
      <c r="D156" s="57" t="s">
        <v>327</v>
      </c>
      <c r="E156" s="57" t="s">
        <v>327</v>
      </c>
      <c r="F156" s="57" t="s">
        <v>327</v>
      </c>
      <c r="G156" s="57" t="s">
        <v>327</v>
      </c>
      <c r="H156" s="57" t="s">
        <v>327</v>
      </c>
      <c r="I156" s="57" t="s">
        <v>327</v>
      </c>
      <c r="J156" s="57" t="s">
        <v>327</v>
      </c>
      <c r="K156" s="57" t="s">
        <v>327</v>
      </c>
      <c r="L156" s="57" t="s">
        <v>327</v>
      </c>
      <c r="M156" s="57" t="s">
        <v>327</v>
      </c>
      <c r="N156" s="57" t="s">
        <v>327</v>
      </c>
      <c r="O156" s="57" t="s">
        <v>327</v>
      </c>
      <c r="P156" s="57" t="s">
        <v>327</v>
      </c>
      <c r="Q156" s="57" t="s">
        <v>327</v>
      </c>
      <c r="R156" s="57" t="s">
        <v>327</v>
      </c>
      <c r="S156" s="57" t="s">
        <v>327</v>
      </c>
      <c r="T156" s="57" t="s">
        <v>327</v>
      </c>
      <c r="U156" s="57" t="s">
        <v>327</v>
      </c>
    </row>
    <row r="157" spans="1:21" x14ac:dyDescent="0.25">
      <c r="A157" s="58" t="s">
        <v>329</v>
      </c>
      <c r="B157" s="58" t="s">
        <v>330</v>
      </c>
      <c r="C157" s="58" t="s">
        <v>331</v>
      </c>
      <c r="D157" s="58" t="s">
        <v>332</v>
      </c>
      <c r="E157" s="58" t="s">
        <v>333</v>
      </c>
      <c r="F157" s="58" t="s">
        <v>334</v>
      </c>
      <c r="G157" s="58" t="s">
        <v>335</v>
      </c>
      <c r="H157" s="58" t="s">
        <v>336</v>
      </c>
      <c r="I157" s="58" t="s">
        <v>337</v>
      </c>
      <c r="J157" s="58" t="s">
        <v>338</v>
      </c>
      <c r="K157" s="58" t="s">
        <v>339</v>
      </c>
      <c r="L157" s="58" t="s">
        <v>340</v>
      </c>
      <c r="M157" s="58" t="s">
        <v>341</v>
      </c>
      <c r="N157" s="58" t="s">
        <v>342</v>
      </c>
      <c r="O157" s="58" t="s">
        <v>343</v>
      </c>
      <c r="P157" s="58" t="s">
        <v>344</v>
      </c>
      <c r="Q157" s="58" t="s">
        <v>345</v>
      </c>
      <c r="R157" s="58" t="s">
        <v>346</v>
      </c>
      <c r="S157" s="58" t="s">
        <v>347</v>
      </c>
      <c r="T157" s="58" t="s">
        <v>348</v>
      </c>
      <c r="U157" s="58" t="s">
        <v>349</v>
      </c>
    </row>
    <row r="158" spans="1:21" x14ac:dyDescent="0.25">
      <c r="A158" s="59" t="s">
        <v>327</v>
      </c>
      <c r="B158" s="59" t="s">
        <v>455</v>
      </c>
      <c r="C158" s="59" t="s">
        <v>327</v>
      </c>
      <c r="D158" s="59" t="s">
        <v>327</v>
      </c>
      <c r="E158" s="59" t="s">
        <v>327</v>
      </c>
      <c r="F158" s="59" t="s">
        <v>327</v>
      </c>
      <c r="G158" s="59" t="s">
        <v>327</v>
      </c>
      <c r="H158" s="59" t="s">
        <v>327</v>
      </c>
      <c r="I158" s="59" t="s">
        <v>327</v>
      </c>
      <c r="J158" s="59" t="s">
        <v>327</v>
      </c>
      <c r="K158" s="59" t="s">
        <v>327</v>
      </c>
      <c r="L158" s="59" t="s">
        <v>327</v>
      </c>
      <c r="M158" s="59" t="s">
        <v>327</v>
      </c>
      <c r="N158" s="59" t="s">
        <v>327</v>
      </c>
      <c r="O158" s="59" t="s">
        <v>327</v>
      </c>
      <c r="P158" s="59" t="s">
        <v>327</v>
      </c>
      <c r="Q158" s="59" t="s">
        <v>327</v>
      </c>
      <c r="R158" s="59" t="s">
        <v>327</v>
      </c>
      <c r="S158" s="59" t="s">
        <v>327</v>
      </c>
      <c r="T158" s="59" t="s">
        <v>327</v>
      </c>
      <c r="U158" s="59" t="s">
        <v>327</v>
      </c>
    </row>
    <row r="159" spans="1:21" x14ac:dyDescent="0.25">
      <c r="A159" s="56" t="s">
        <v>456</v>
      </c>
      <c r="B159" s="56" t="s">
        <v>457</v>
      </c>
      <c r="C159" s="60">
        <v>81000</v>
      </c>
      <c r="D159" s="60">
        <v>896.17</v>
      </c>
      <c r="E159" s="60">
        <v>0</v>
      </c>
      <c r="F159" s="60">
        <v>0</v>
      </c>
      <c r="G159" s="60">
        <v>0</v>
      </c>
      <c r="H159" s="60">
        <v>896.17</v>
      </c>
      <c r="I159" s="60">
        <v>0</v>
      </c>
      <c r="J159" s="60">
        <v>0</v>
      </c>
      <c r="K159" s="60">
        <v>13309.9</v>
      </c>
      <c r="L159" s="60">
        <v>0</v>
      </c>
      <c r="M159" s="60">
        <v>13309.9</v>
      </c>
      <c r="N159" s="61" t="s">
        <v>353</v>
      </c>
      <c r="O159" s="61" t="s">
        <v>353</v>
      </c>
      <c r="P159" s="61" t="s">
        <v>353</v>
      </c>
      <c r="Q159" s="61" t="s">
        <v>353</v>
      </c>
      <c r="R159" s="60">
        <v>0</v>
      </c>
      <c r="S159" s="60">
        <v>14206.07</v>
      </c>
      <c r="T159" s="62" t="s">
        <v>458</v>
      </c>
      <c r="U159" s="61" t="s">
        <v>353</v>
      </c>
    </row>
    <row r="160" spans="1:21" x14ac:dyDescent="0.25">
      <c r="A160" s="56" t="s">
        <v>186</v>
      </c>
      <c r="B160" s="56" t="s">
        <v>305</v>
      </c>
      <c r="C160" s="60">
        <v>15000</v>
      </c>
      <c r="D160" s="60">
        <v>0</v>
      </c>
      <c r="E160" s="60">
        <v>0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1" t="s">
        <v>353</v>
      </c>
      <c r="O160" s="61" t="s">
        <v>353</v>
      </c>
      <c r="P160" s="61" t="s">
        <v>353</v>
      </c>
      <c r="Q160" s="61" t="s">
        <v>353</v>
      </c>
      <c r="R160" s="60">
        <v>0</v>
      </c>
      <c r="S160" s="60">
        <v>0</v>
      </c>
      <c r="T160" s="63" t="s">
        <v>356</v>
      </c>
      <c r="U160" s="61" t="s">
        <v>353</v>
      </c>
    </row>
    <row r="161" spans="1:21" x14ac:dyDescent="0.25">
      <c r="A161" s="56" t="s">
        <v>187</v>
      </c>
      <c r="B161" s="56" t="s">
        <v>306</v>
      </c>
      <c r="C161" s="60">
        <v>0</v>
      </c>
      <c r="D161" s="60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1" t="s">
        <v>353</v>
      </c>
      <c r="O161" s="61" t="s">
        <v>353</v>
      </c>
      <c r="P161" s="61" t="s">
        <v>353</v>
      </c>
      <c r="Q161" s="61" t="s">
        <v>353</v>
      </c>
      <c r="R161" s="60">
        <v>0</v>
      </c>
      <c r="S161" s="60">
        <v>0</v>
      </c>
      <c r="T161" s="63" t="s">
        <v>356</v>
      </c>
      <c r="U161" s="61" t="s">
        <v>353</v>
      </c>
    </row>
    <row r="162" spans="1:21" x14ac:dyDescent="0.25">
      <c r="A162" s="56" t="s">
        <v>188</v>
      </c>
      <c r="B162" s="56" t="s">
        <v>307</v>
      </c>
      <c r="C162" s="60">
        <v>54000</v>
      </c>
      <c r="D162" s="60">
        <v>0</v>
      </c>
      <c r="E162" s="60">
        <v>0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13309.9</v>
      </c>
      <c r="L162" s="60">
        <v>0</v>
      </c>
      <c r="M162" s="60">
        <v>13309.9</v>
      </c>
      <c r="N162" s="61" t="s">
        <v>353</v>
      </c>
      <c r="O162" s="61" t="s">
        <v>353</v>
      </c>
      <c r="P162" s="61" t="s">
        <v>353</v>
      </c>
      <c r="Q162" s="61" t="s">
        <v>353</v>
      </c>
      <c r="R162" s="60">
        <v>0</v>
      </c>
      <c r="S162" s="60">
        <v>13309.9</v>
      </c>
      <c r="T162" s="62" t="s">
        <v>459</v>
      </c>
      <c r="U162" s="61" t="s">
        <v>353</v>
      </c>
    </row>
    <row r="163" spans="1:21" x14ac:dyDescent="0.25">
      <c r="A163" s="56" t="s">
        <v>189</v>
      </c>
      <c r="B163" s="56" t="s">
        <v>308</v>
      </c>
      <c r="C163" s="60">
        <v>0</v>
      </c>
      <c r="D163" s="60">
        <v>0</v>
      </c>
      <c r="E163" s="60">
        <v>0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1" t="s">
        <v>353</v>
      </c>
      <c r="O163" s="61" t="s">
        <v>353</v>
      </c>
      <c r="P163" s="61" t="s">
        <v>353</v>
      </c>
      <c r="Q163" s="61" t="s">
        <v>353</v>
      </c>
      <c r="R163" s="60">
        <v>0</v>
      </c>
      <c r="S163" s="60">
        <v>0</v>
      </c>
      <c r="T163" s="63" t="s">
        <v>356</v>
      </c>
      <c r="U163" s="61" t="s">
        <v>353</v>
      </c>
    </row>
    <row r="164" spans="1:21" x14ac:dyDescent="0.25">
      <c r="A164" s="56" t="s">
        <v>190</v>
      </c>
      <c r="B164" s="56" t="s">
        <v>309</v>
      </c>
      <c r="C164" s="60">
        <v>6000</v>
      </c>
      <c r="D164" s="60">
        <v>0</v>
      </c>
      <c r="E164" s="60">
        <v>0</v>
      </c>
      <c r="F164" s="60">
        <v>0</v>
      </c>
      <c r="G164" s="60">
        <v>0</v>
      </c>
      <c r="H164" s="60">
        <v>0</v>
      </c>
      <c r="I164" s="60">
        <v>0</v>
      </c>
      <c r="J164" s="60">
        <v>0</v>
      </c>
      <c r="K164" s="60">
        <v>0</v>
      </c>
      <c r="L164" s="60">
        <v>0</v>
      </c>
      <c r="M164" s="60">
        <v>0</v>
      </c>
      <c r="N164" s="61" t="s">
        <v>353</v>
      </c>
      <c r="O164" s="61" t="s">
        <v>353</v>
      </c>
      <c r="P164" s="61" t="s">
        <v>353</v>
      </c>
      <c r="Q164" s="61" t="s">
        <v>353</v>
      </c>
      <c r="R164" s="60">
        <v>0</v>
      </c>
      <c r="S164" s="60">
        <v>0</v>
      </c>
      <c r="T164" s="63" t="s">
        <v>356</v>
      </c>
      <c r="U164" s="61" t="s">
        <v>353</v>
      </c>
    </row>
    <row r="165" spans="1:21" x14ac:dyDescent="0.25">
      <c r="A165" s="56" t="s">
        <v>191</v>
      </c>
      <c r="B165" s="56" t="s">
        <v>310</v>
      </c>
      <c r="C165" s="60">
        <v>0</v>
      </c>
      <c r="D165" s="60">
        <v>0</v>
      </c>
      <c r="E165" s="60">
        <v>0</v>
      </c>
      <c r="F165" s="60">
        <v>0</v>
      </c>
      <c r="G165" s="60">
        <v>0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61" t="s">
        <v>353</v>
      </c>
      <c r="O165" s="61" t="s">
        <v>353</v>
      </c>
      <c r="P165" s="61" t="s">
        <v>353</v>
      </c>
      <c r="Q165" s="61" t="s">
        <v>353</v>
      </c>
      <c r="R165" s="60">
        <v>0</v>
      </c>
      <c r="S165" s="60">
        <v>0</v>
      </c>
      <c r="T165" s="63" t="s">
        <v>356</v>
      </c>
      <c r="U165" s="61" t="s">
        <v>353</v>
      </c>
    </row>
    <row r="166" spans="1:21" x14ac:dyDescent="0.25">
      <c r="A166" s="56" t="s">
        <v>311</v>
      </c>
      <c r="B166" s="56" t="s">
        <v>312</v>
      </c>
      <c r="C166" s="60">
        <v>0</v>
      </c>
      <c r="D166" s="60">
        <v>0</v>
      </c>
      <c r="E166" s="60">
        <v>0</v>
      </c>
      <c r="F166" s="60">
        <v>0</v>
      </c>
      <c r="G166" s="60">
        <v>0</v>
      </c>
      <c r="H166" s="60">
        <v>0</v>
      </c>
      <c r="I166" s="60">
        <v>0</v>
      </c>
      <c r="J166" s="60">
        <v>0</v>
      </c>
      <c r="K166" s="60">
        <v>0</v>
      </c>
      <c r="L166" s="60">
        <v>0</v>
      </c>
      <c r="M166" s="60">
        <v>0</v>
      </c>
      <c r="N166" s="61" t="s">
        <v>353</v>
      </c>
      <c r="O166" s="61" t="s">
        <v>353</v>
      </c>
      <c r="P166" s="61" t="s">
        <v>353</v>
      </c>
      <c r="Q166" s="61" t="s">
        <v>353</v>
      </c>
      <c r="R166" s="60">
        <v>0</v>
      </c>
      <c r="S166" s="60">
        <v>0</v>
      </c>
      <c r="T166" s="63" t="s">
        <v>356</v>
      </c>
      <c r="U166" s="61" t="s">
        <v>353</v>
      </c>
    </row>
    <row r="167" spans="1:21" x14ac:dyDescent="0.25">
      <c r="A167" s="56" t="s">
        <v>313</v>
      </c>
      <c r="B167" s="56" t="s">
        <v>314</v>
      </c>
      <c r="C167" s="60">
        <v>6000</v>
      </c>
      <c r="D167" s="60">
        <v>896.17</v>
      </c>
      <c r="E167" s="60">
        <v>0</v>
      </c>
      <c r="F167" s="60">
        <v>0</v>
      </c>
      <c r="G167" s="60">
        <v>0</v>
      </c>
      <c r="H167" s="60">
        <v>896.17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61" t="s">
        <v>353</v>
      </c>
      <c r="O167" s="61" t="s">
        <v>353</v>
      </c>
      <c r="P167" s="61" t="s">
        <v>353</v>
      </c>
      <c r="Q167" s="61" t="s">
        <v>353</v>
      </c>
      <c r="R167" s="60">
        <v>0</v>
      </c>
      <c r="S167" s="60">
        <v>896.17</v>
      </c>
      <c r="T167" s="62" t="s">
        <v>460</v>
      </c>
      <c r="U167" s="61" t="s">
        <v>353</v>
      </c>
    </row>
    <row r="168" spans="1:21" x14ac:dyDescent="0.25">
      <c r="A168" s="56" t="s">
        <v>315</v>
      </c>
      <c r="B168" s="56" t="s">
        <v>316</v>
      </c>
      <c r="C168" s="60">
        <v>0</v>
      </c>
      <c r="D168" s="60">
        <v>0</v>
      </c>
      <c r="E168" s="60">
        <v>0</v>
      </c>
      <c r="F168" s="60">
        <v>0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61" t="s">
        <v>353</v>
      </c>
      <c r="O168" s="61" t="s">
        <v>353</v>
      </c>
      <c r="P168" s="61" t="s">
        <v>353</v>
      </c>
      <c r="Q168" s="61" t="s">
        <v>353</v>
      </c>
      <c r="R168" s="60">
        <v>0</v>
      </c>
      <c r="S168" s="60">
        <v>0</v>
      </c>
      <c r="T168" s="63" t="s">
        <v>356</v>
      </c>
      <c r="U168" s="61" t="s">
        <v>353</v>
      </c>
    </row>
    <row r="169" spans="1:21" x14ac:dyDescent="0.25">
      <c r="A169" s="56" t="s">
        <v>461</v>
      </c>
      <c r="B169" s="56" t="s">
        <v>462</v>
      </c>
      <c r="C169" s="60">
        <v>3215837</v>
      </c>
      <c r="D169" s="60">
        <v>0</v>
      </c>
      <c r="E169" s="60">
        <v>0</v>
      </c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60">
        <v>0</v>
      </c>
      <c r="M169" s="60">
        <v>0</v>
      </c>
      <c r="N169" s="61" t="s">
        <v>353</v>
      </c>
      <c r="O169" s="61" t="s">
        <v>353</v>
      </c>
      <c r="P169" s="61" t="s">
        <v>353</v>
      </c>
      <c r="Q169" s="61" t="s">
        <v>353</v>
      </c>
      <c r="R169" s="60">
        <v>0</v>
      </c>
      <c r="S169" s="60">
        <v>0</v>
      </c>
      <c r="T169" s="63" t="s">
        <v>356</v>
      </c>
      <c r="U169" s="61" t="s">
        <v>353</v>
      </c>
    </row>
    <row r="170" spans="1:21" x14ac:dyDescent="0.25">
      <c r="A170" s="56" t="s">
        <v>192</v>
      </c>
      <c r="B170" s="56" t="s">
        <v>317</v>
      </c>
      <c r="C170" s="60">
        <v>0</v>
      </c>
      <c r="D170" s="60">
        <v>0</v>
      </c>
      <c r="E170" s="60">
        <v>0</v>
      </c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60">
        <v>0</v>
      </c>
      <c r="M170" s="60">
        <v>0</v>
      </c>
      <c r="N170" s="61" t="s">
        <v>353</v>
      </c>
      <c r="O170" s="61" t="s">
        <v>353</v>
      </c>
      <c r="P170" s="61" t="s">
        <v>353</v>
      </c>
      <c r="Q170" s="61" t="s">
        <v>353</v>
      </c>
      <c r="R170" s="60">
        <v>0</v>
      </c>
      <c r="S170" s="60">
        <v>0</v>
      </c>
      <c r="T170" s="63" t="s">
        <v>356</v>
      </c>
      <c r="U170" s="61" t="s">
        <v>353</v>
      </c>
    </row>
    <row r="171" spans="1:21" x14ac:dyDescent="0.25">
      <c r="A171" s="56" t="s">
        <v>193</v>
      </c>
      <c r="B171" s="56" t="s">
        <v>318</v>
      </c>
      <c r="C171" s="60">
        <v>0</v>
      </c>
      <c r="D171" s="60">
        <v>0</v>
      </c>
      <c r="E171" s="60">
        <v>0</v>
      </c>
      <c r="F171" s="60">
        <v>0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61" t="s">
        <v>353</v>
      </c>
      <c r="O171" s="61" t="s">
        <v>353</v>
      </c>
      <c r="P171" s="61" t="s">
        <v>353</v>
      </c>
      <c r="Q171" s="61" t="s">
        <v>353</v>
      </c>
      <c r="R171" s="60">
        <v>0</v>
      </c>
      <c r="S171" s="60">
        <v>0</v>
      </c>
      <c r="T171" s="63" t="s">
        <v>356</v>
      </c>
      <c r="U171" s="61" t="s">
        <v>353</v>
      </c>
    </row>
    <row r="172" spans="1:21" x14ac:dyDescent="0.25">
      <c r="A172" s="56" t="s">
        <v>194</v>
      </c>
      <c r="B172" s="56" t="s">
        <v>319</v>
      </c>
      <c r="C172" s="60">
        <v>715837</v>
      </c>
      <c r="D172" s="60">
        <v>0</v>
      </c>
      <c r="E172" s="60">
        <v>0</v>
      </c>
      <c r="F172" s="60">
        <v>0</v>
      </c>
      <c r="G172" s="60">
        <v>0</v>
      </c>
      <c r="H172" s="60">
        <v>0</v>
      </c>
      <c r="I172" s="60">
        <v>0</v>
      </c>
      <c r="J172" s="60">
        <v>0</v>
      </c>
      <c r="K172" s="60">
        <v>0</v>
      </c>
      <c r="L172" s="60">
        <v>0</v>
      </c>
      <c r="M172" s="60">
        <v>0</v>
      </c>
      <c r="N172" s="61" t="s">
        <v>353</v>
      </c>
      <c r="O172" s="61" t="s">
        <v>353</v>
      </c>
      <c r="P172" s="61" t="s">
        <v>353</v>
      </c>
      <c r="Q172" s="61" t="s">
        <v>353</v>
      </c>
      <c r="R172" s="60">
        <v>0</v>
      </c>
      <c r="S172" s="60">
        <v>0</v>
      </c>
      <c r="T172" s="63" t="s">
        <v>356</v>
      </c>
      <c r="U172" s="61" t="s">
        <v>353</v>
      </c>
    </row>
    <row r="173" spans="1:21" x14ac:dyDescent="0.25">
      <c r="A173" s="56" t="s">
        <v>195</v>
      </c>
      <c r="B173" s="56" t="s">
        <v>320</v>
      </c>
      <c r="C173" s="60">
        <v>0</v>
      </c>
      <c r="D173" s="60">
        <v>0</v>
      </c>
      <c r="E173" s="60">
        <v>0</v>
      </c>
      <c r="F173" s="60">
        <v>0</v>
      </c>
      <c r="G173" s="60">
        <v>0</v>
      </c>
      <c r="H173" s="60">
        <v>0</v>
      </c>
      <c r="I173" s="60">
        <v>0</v>
      </c>
      <c r="J173" s="60">
        <v>0</v>
      </c>
      <c r="K173" s="60">
        <v>0</v>
      </c>
      <c r="L173" s="60">
        <v>0</v>
      </c>
      <c r="M173" s="60">
        <v>0</v>
      </c>
      <c r="N173" s="61" t="s">
        <v>353</v>
      </c>
      <c r="O173" s="61" t="s">
        <v>353</v>
      </c>
      <c r="P173" s="61" t="s">
        <v>353</v>
      </c>
      <c r="Q173" s="61" t="s">
        <v>353</v>
      </c>
      <c r="R173" s="60">
        <v>0</v>
      </c>
      <c r="S173" s="60">
        <v>0</v>
      </c>
      <c r="T173" s="63" t="s">
        <v>356</v>
      </c>
      <c r="U173" s="61" t="s">
        <v>353</v>
      </c>
    </row>
    <row r="174" spans="1:21" x14ac:dyDescent="0.25">
      <c r="A174" s="56" t="s">
        <v>196</v>
      </c>
      <c r="B174" s="56" t="s">
        <v>321</v>
      </c>
      <c r="C174" s="60">
        <v>2350000</v>
      </c>
      <c r="D174" s="60">
        <v>0</v>
      </c>
      <c r="E174" s="60">
        <v>0</v>
      </c>
      <c r="F174" s="60">
        <v>0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60">
        <v>0</v>
      </c>
      <c r="M174" s="60">
        <v>0</v>
      </c>
      <c r="N174" s="61" t="s">
        <v>353</v>
      </c>
      <c r="O174" s="61" t="s">
        <v>353</v>
      </c>
      <c r="P174" s="61" t="s">
        <v>353</v>
      </c>
      <c r="Q174" s="61" t="s">
        <v>353</v>
      </c>
      <c r="R174" s="60">
        <v>0</v>
      </c>
      <c r="S174" s="60">
        <v>0</v>
      </c>
      <c r="T174" s="63" t="s">
        <v>356</v>
      </c>
      <c r="U174" s="61" t="s">
        <v>353</v>
      </c>
    </row>
    <row r="175" spans="1:21" x14ac:dyDescent="0.25">
      <c r="A175" s="56" t="s">
        <v>197</v>
      </c>
      <c r="B175" s="56" t="s">
        <v>322</v>
      </c>
      <c r="C175" s="60">
        <v>150000</v>
      </c>
      <c r="D175" s="60">
        <v>0</v>
      </c>
      <c r="E175" s="60">
        <v>0</v>
      </c>
      <c r="F175" s="60">
        <v>0</v>
      </c>
      <c r="G175" s="60">
        <v>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61" t="s">
        <v>353</v>
      </c>
      <c r="O175" s="61" t="s">
        <v>353</v>
      </c>
      <c r="P175" s="61" t="s">
        <v>353</v>
      </c>
      <c r="Q175" s="61" t="s">
        <v>353</v>
      </c>
      <c r="R175" s="60">
        <v>0</v>
      </c>
      <c r="S175" s="60">
        <v>0</v>
      </c>
      <c r="T175" s="63" t="s">
        <v>356</v>
      </c>
      <c r="U175" s="61" t="s">
        <v>353</v>
      </c>
    </row>
    <row r="176" spans="1:21" x14ac:dyDescent="0.25">
      <c r="A176" s="56" t="s">
        <v>463</v>
      </c>
      <c r="B176" s="56" t="s">
        <v>464</v>
      </c>
      <c r="C176" s="60">
        <v>0</v>
      </c>
      <c r="D176" s="60">
        <v>0</v>
      </c>
      <c r="E176" s="60">
        <v>0</v>
      </c>
      <c r="F176" s="60">
        <v>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61" t="s">
        <v>353</v>
      </c>
      <c r="O176" s="61" t="s">
        <v>353</v>
      </c>
      <c r="P176" s="61" t="s">
        <v>353</v>
      </c>
      <c r="Q176" s="61" t="s">
        <v>353</v>
      </c>
      <c r="R176" s="60">
        <v>0</v>
      </c>
      <c r="S176" s="60">
        <v>0</v>
      </c>
      <c r="T176" s="63" t="s">
        <v>356</v>
      </c>
      <c r="U176" s="61" t="s">
        <v>353</v>
      </c>
    </row>
    <row r="177" spans="1:21" x14ac:dyDescent="0.25">
      <c r="A177" s="56" t="s">
        <v>198</v>
      </c>
      <c r="B177" s="56" t="s">
        <v>307</v>
      </c>
      <c r="C177" s="60">
        <v>0</v>
      </c>
      <c r="D177" s="60">
        <v>0</v>
      </c>
      <c r="E177" s="60">
        <v>0</v>
      </c>
      <c r="F177" s="60">
        <v>0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61" t="s">
        <v>353</v>
      </c>
      <c r="O177" s="61" t="s">
        <v>353</v>
      </c>
      <c r="P177" s="61" t="s">
        <v>353</v>
      </c>
      <c r="Q177" s="61" t="s">
        <v>353</v>
      </c>
      <c r="R177" s="60">
        <v>0</v>
      </c>
      <c r="S177" s="60">
        <v>0</v>
      </c>
      <c r="T177" s="63" t="s">
        <v>356</v>
      </c>
      <c r="U177" s="61" t="s">
        <v>353</v>
      </c>
    </row>
    <row r="178" spans="1:21" x14ac:dyDescent="0.25">
      <c r="A178" s="56" t="s">
        <v>199</v>
      </c>
      <c r="B178" s="56" t="s">
        <v>465</v>
      </c>
      <c r="C178" s="60">
        <v>0</v>
      </c>
      <c r="D178" s="60">
        <v>0</v>
      </c>
      <c r="E178" s="60">
        <v>0</v>
      </c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61" t="s">
        <v>353</v>
      </c>
      <c r="O178" s="61" t="s">
        <v>353</v>
      </c>
      <c r="P178" s="61" t="s">
        <v>353</v>
      </c>
      <c r="Q178" s="61" t="s">
        <v>353</v>
      </c>
      <c r="R178" s="60">
        <v>0</v>
      </c>
      <c r="S178" s="60">
        <v>0</v>
      </c>
      <c r="T178" s="63" t="s">
        <v>356</v>
      </c>
      <c r="U178" s="61" t="s">
        <v>353</v>
      </c>
    </row>
    <row r="179" spans="1:21" x14ac:dyDescent="0.25">
      <c r="A179" s="56" t="s">
        <v>276</v>
      </c>
      <c r="B179" s="56" t="s">
        <v>466</v>
      </c>
      <c r="C179" s="60">
        <v>0</v>
      </c>
      <c r="D179" s="60">
        <v>0</v>
      </c>
      <c r="E179" s="60">
        <v>0</v>
      </c>
      <c r="F179" s="60">
        <v>0</v>
      </c>
      <c r="G179" s="60">
        <v>0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61" t="s">
        <v>353</v>
      </c>
      <c r="O179" s="61" t="s">
        <v>353</v>
      </c>
      <c r="P179" s="61" t="s">
        <v>353</v>
      </c>
      <c r="Q179" s="61" t="s">
        <v>353</v>
      </c>
      <c r="R179" s="60">
        <v>0</v>
      </c>
      <c r="S179" s="60">
        <v>0</v>
      </c>
      <c r="T179" s="63" t="s">
        <v>356</v>
      </c>
      <c r="U179" s="61" t="s">
        <v>353</v>
      </c>
    </row>
    <row r="180" spans="1:21" x14ac:dyDescent="0.25">
      <c r="A180" s="56" t="s">
        <v>200</v>
      </c>
      <c r="B180" s="56" t="s">
        <v>467</v>
      </c>
      <c r="C180" s="60">
        <v>0</v>
      </c>
      <c r="D180" s="60">
        <v>0</v>
      </c>
      <c r="E180" s="60">
        <v>0</v>
      </c>
      <c r="F180" s="60">
        <v>0</v>
      </c>
      <c r="G180" s="60">
        <v>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61" t="s">
        <v>353</v>
      </c>
      <c r="O180" s="61" t="s">
        <v>353</v>
      </c>
      <c r="P180" s="61" t="s">
        <v>353</v>
      </c>
      <c r="Q180" s="61" t="s">
        <v>353</v>
      </c>
      <c r="R180" s="60">
        <v>0</v>
      </c>
      <c r="S180" s="60">
        <v>0</v>
      </c>
      <c r="T180" s="63" t="s">
        <v>356</v>
      </c>
      <c r="U180" s="61" t="s">
        <v>353</v>
      </c>
    </row>
    <row r="181" spans="1:21" x14ac:dyDescent="0.25">
      <c r="A181" s="56" t="s">
        <v>201</v>
      </c>
      <c r="B181" s="56" t="s">
        <v>468</v>
      </c>
      <c r="C181" s="60">
        <v>0</v>
      </c>
      <c r="D181" s="60">
        <v>0</v>
      </c>
      <c r="E181" s="60">
        <v>0</v>
      </c>
      <c r="F181" s="60">
        <v>0</v>
      </c>
      <c r="G181" s="60">
        <v>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61" t="s">
        <v>353</v>
      </c>
      <c r="O181" s="61" t="s">
        <v>353</v>
      </c>
      <c r="P181" s="61" t="s">
        <v>353</v>
      </c>
      <c r="Q181" s="61" t="s">
        <v>353</v>
      </c>
      <c r="R181" s="60">
        <v>0</v>
      </c>
      <c r="S181" s="60">
        <v>0</v>
      </c>
      <c r="T181" s="63" t="s">
        <v>356</v>
      </c>
      <c r="U181" s="61" t="s">
        <v>353</v>
      </c>
    </row>
    <row r="182" spans="1:21" x14ac:dyDescent="0.25">
      <c r="A182" s="56" t="s">
        <v>202</v>
      </c>
      <c r="B182" s="56" t="s">
        <v>322</v>
      </c>
      <c r="C182" s="60">
        <v>0</v>
      </c>
      <c r="D182" s="60">
        <v>0</v>
      </c>
      <c r="E182" s="60">
        <v>0</v>
      </c>
      <c r="F182" s="60">
        <v>0</v>
      </c>
      <c r="G182" s="60">
        <v>0</v>
      </c>
      <c r="H182" s="60">
        <v>0</v>
      </c>
      <c r="I182" s="60">
        <v>0</v>
      </c>
      <c r="J182" s="60">
        <v>0</v>
      </c>
      <c r="K182" s="60">
        <v>0</v>
      </c>
      <c r="L182" s="60">
        <v>0</v>
      </c>
      <c r="M182" s="60">
        <v>0</v>
      </c>
      <c r="N182" s="61" t="s">
        <v>353</v>
      </c>
      <c r="O182" s="61" t="s">
        <v>353</v>
      </c>
      <c r="P182" s="61" t="s">
        <v>353</v>
      </c>
      <c r="Q182" s="61" t="s">
        <v>353</v>
      </c>
      <c r="R182" s="60">
        <v>0</v>
      </c>
      <c r="S182" s="60">
        <v>0</v>
      </c>
      <c r="T182" s="63" t="s">
        <v>356</v>
      </c>
      <c r="U182" s="61" t="s">
        <v>353</v>
      </c>
    </row>
    <row r="183" spans="1:21" x14ac:dyDescent="0.25">
      <c r="A183" s="56" t="s">
        <v>469</v>
      </c>
      <c r="B183" s="56" t="s">
        <v>470</v>
      </c>
      <c r="C183" s="60">
        <v>0</v>
      </c>
      <c r="D183" s="60">
        <v>0</v>
      </c>
      <c r="E183" s="60">
        <v>0</v>
      </c>
      <c r="F183" s="60">
        <v>0</v>
      </c>
      <c r="G183" s="60">
        <v>0</v>
      </c>
      <c r="H183" s="60">
        <v>0</v>
      </c>
      <c r="I183" s="60">
        <v>0</v>
      </c>
      <c r="J183" s="60">
        <v>0</v>
      </c>
      <c r="K183" s="60">
        <v>0</v>
      </c>
      <c r="L183" s="60">
        <v>0</v>
      </c>
      <c r="M183" s="60">
        <v>0</v>
      </c>
      <c r="N183" s="61" t="s">
        <v>353</v>
      </c>
      <c r="O183" s="61" t="s">
        <v>353</v>
      </c>
      <c r="P183" s="61" t="s">
        <v>353</v>
      </c>
      <c r="Q183" s="61" t="s">
        <v>353</v>
      </c>
      <c r="R183" s="60">
        <v>0</v>
      </c>
      <c r="S183" s="60">
        <v>0</v>
      </c>
      <c r="T183" s="63" t="s">
        <v>356</v>
      </c>
      <c r="U183" s="61" t="s">
        <v>353</v>
      </c>
    </row>
    <row r="184" spans="1:21" x14ac:dyDescent="0.25">
      <c r="A184" s="110" t="s">
        <v>327</v>
      </c>
      <c r="B184" s="111" t="s">
        <v>327</v>
      </c>
      <c r="C184" s="111" t="s">
        <v>327</v>
      </c>
      <c r="D184" s="111" t="s">
        <v>327</v>
      </c>
      <c r="E184" s="111" t="s">
        <v>327</v>
      </c>
      <c r="F184" s="111" t="s">
        <v>327</v>
      </c>
      <c r="G184" s="111" t="s">
        <v>327</v>
      </c>
      <c r="H184" s="111" t="s">
        <v>327</v>
      </c>
      <c r="I184" s="111" t="s">
        <v>327</v>
      </c>
      <c r="J184" s="111" t="s">
        <v>327</v>
      </c>
      <c r="K184" s="111" t="s">
        <v>327</v>
      </c>
      <c r="L184" s="111" t="s">
        <v>327</v>
      </c>
      <c r="M184" s="111" t="s">
        <v>327</v>
      </c>
      <c r="N184" s="111" t="s">
        <v>327</v>
      </c>
      <c r="O184" s="111" t="s">
        <v>327</v>
      </c>
      <c r="P184" s="111" t="s">
        <v>327</v>
      </c>
      <c r="Q184" s="111" t="s">
        <v>327</v>
      </c>
      <c r="R184" s="111" t="s">
        <v>327</v>
      </c>
      <c r="S184" s="111" t="s">
        <v>327</v>
      </c>
      <c r="T184" s="111" t="s">
        <v>327</v>
      </c>
      <c r="U184" s="111" t="s">
        <v>327</v>
      </c>
    </row>
    <row r="185" spans="1:21" x14ac:dyDescent="0.25">
      <c r="A185" s="57" t="s">
        <v>327</v>
      </c>
      <c r="B185" s="57" t="s">
        <v>471</v>
      </c>
      <c r="C185" s="57" t="s">
        <v>327</v>
      </c>
      <c r="D185" s="57" t="s">
        <v>327</v>
      </c>
      <c r="E185" s="57" t="s">
        <v>327</v>
      </c>
      <c r="F185" s="57" t="s">
        <v>327</v>
      </c>
      <c r="G185" s="57" t="s">
        <v>327</v>
      </c>
      <c r="H185" s="57" t="s">
        <v>327</v>
      </c>
      <c r="I185" s="57" t="s">
        <v>327</v>
      </c>
      <c r="J185" s="57" t="s">
        <v>327</v>
      </c>
      <c r="K185" s="57" t="s">
        <v>327</v>
      </c>
      <c r="L185" s="57" t="s">
        <v>327</v>
      </c>
      <c r="M185" s="57" t="s">
        <v>327</v>
      </c>
      <c r="N185" s="57" t="s">
        <v>327</v>
      </c>
      <c r="O185" s="57" t="s">
        <v>327</v>
      </c>
      <c r="P185" s="57" t="s">
        <v>327</v>
      </c>
      <c r="Q185" s="57" t="s">
        <v>327</v>
      </c>
      <c r="R185" s="57" t="s">
        <v>327</v>
      </c>
      <c r="S185" s="57" t="s">
        <v>327</v>
      </c>
      <c r="T185" s="57" t="s">
        <v>327</v>
      </c>
      <c r="U185" s="57" t="s">
        <v>327</v>
      </c>
    </row>
    <row r="186" spans="1:21" x14ac:dyDescent="0.25">
      <c r="A186" s="58" t="s">
        <v>329</v>
      </c>
      <c r="B186" s="58" t="s">
        <v>330</v>
      </c>
      <c r="C186" s="58" t="s">
        <v>331</v>
      </c>
      <c r="D186" s="58" t="s">
        <v>332</v>
      </c>
      <c r="E186" s="58" t="s">
        <v>333</v>
      </c>
      <c r="F186" s="58" t="s">
        <v>334</v>
      </c>
      <c r="G186" s="58" t="s">
        <v>335</v>
      </c>
      <c r="H186" s="58" t="s">
        <v>336</v>
      </c>
      <c r="I186" s="58" t="s">
        <v>337</v>
      </c>
      <c r="J186" s="58" t="s">
        <v>338</v>
      </c>
      <c r="K186" s="58" t="s">
        <v>339</v>
      </c>
      <c r="L186" s="58" t="s">
        <v>340</v>
      </c>
      <c r="M186" s="58" t="s">
        <v>341</v>
      </c>
      <c r="N186" s="58" t="s">
        <v>342</v>
      </c>
      <c r="O186" s="58" t="s">
        <v>343</v>
      </c>
      <c r="P186" s="58" t="s">
        <v>344</v>
      </c>
      <c r="Q186" s="58" t="s">
        <v>345</v>
      </c>
      <c r="R186" s="58" t="s">
        <v>346</v>
      </c>
      <c r="S186" s="58" t="s">
        <v>347</v>
      </c>
      <c r="T186" s="58" t="s">
        <v>348</v>
      </c>
      <c r="U186" s="58" t="s">
        <v>349</v>
      </c>
    </row>
    <row r="187" spans="1:21" x14ac:dyDescent="0.25">
      <c r="A187" s="59" t="s">
        <v>327</v>
      </c>
      <c r="B187" s="59" t="s">
        <v>472</v>
      </c>
      <c r="C187" s="59" t="s">
        <v>327</v>
      </c>
      <c r="D187" s="59" t="s">
        <v>327</v>
      </c>
      <c r="E187" s="59" t="s">
        <v>327</v>
      </c>
      <c r="F187" s="59" t="s">
        <v>327</v>
      </c>
      <c r="G187" s="59" t="s">
        <v>327</v>
      </c>
      <c r="H187" s="59" t="s">
        <v>327</v>
      </c>
      <c r="I187" s="59" t="s">
        <v>327</v>
      </c>
      <c r="J187" s="59" t="s">
        <v>327</v>
      </c>
      <c r="K187" s="59" t="s">
        <v>327</v>
      </c>
      <c r="L187" s="59" t="s">
        <v>327</v>
      </c>
      <c r="M187" s="59" t="s">
        <v>327</v>
      </c>
      <c r="N187" s="59" t="s">
        <v>327</v>
      </c>
      <c r="O187" s="59" t="s">
        <v>327</v>
      </c>
      <c r="P187" s="59" t="s">
        <v>327</v>
      </c>
      <c r="Q187" s="59" t="s">
        <v>327</v>
      </c>
      <c r="R187" s="59" t="s">
        <v>327</v>
      </c>
      <c r="S187" s="59" t="s">
        <v>327</v>
      </c>
      <c r="T187" s="59" t="s">
        <v>327</v>
      </c>
      <c r="U187" s="59" t="s">
        <v>327</v>
      </c>
    </row>
    <row r="188" spans="1:21" x14ac:dyDescent="0.25">
      <c r="A188" s="56" t="s">
        <v>473</v>
      </c>
      <c r="B188" s="56" t="s">
        <v>474</v>
      </c>
      <c r="C188" s="60">
        <v>0</v>
      </c>
      <c r="D188" s="60">
        <v>4741244.3600000003</v>
      </c>
      <c r="E188" s="60">
        <v>4646134.3899999997</v>
      </c>
      <c r="F188" s="60">
        <v>4791265.71</v>
      </c>
      <c r="G188" s="60">
        <v>4908136.3899999997</v>
      </c>
      <c r="H188" s="60">
        <v>4908136.3899999997</v>
      </c>
      <c r="I188" s="60">
        <v>4843123.9000000004</v>
      </c>
      <c r="J188" s="60">
        <v>4827213.26</v>
      </c>
      <c r="K188" s="60">
        <v>4979598.09</v>
      </c>
      <c r="L188" s="60">
        <v>0</v>
      </c>
      <c r="M188" s="60">
        <v>4979598.09</v>
      </c>
      <c r="N188" s="61" t="s">
        <v>353</v>
      </c>
      <c r="O188" s="61" t="s">
        <v>353</v>
      </c>
      <c r="P188" s="61" t="s">
        <v>353</v>
      </c>
      <c r="Q188" s="61" t="s">
        <v>353</v>
      </c>
      <c r="R188" s="60">
        <v>0</v>
      </c>
      <c r="S188" s="60">
        <v>4979598.09</v>
      </c>
      <c r="T188" s="63" t="s">
        <v>356</v>
      </c>
      <c r="U188" s="61" t="s">
        <v>353</v>
      </c>
    </row>
    <row r="189" spans="1:21" x14ac:dyDescent="0.25">
      <c r="A189" s="56" t="s">
        <v>475</v>
      </c>
      <c r="B189" s="56" t="s">
        <v>476</v>
      </c>
      <c r="C189" s="60">
        <v>0</v>
      </c>
      <c r="D189" s="60">
        <v>3518699.08</v>
      </c>
      <c r="E189" s="60">
        <v>3423589.11</v>
      </c>
      <c r="F189" s="60">
        <v>3568720.43</v>
      </c>
      <c r="G189" s="60">
        <v>3685591.11</v>
      </c>
      <c r="H189" s="60">
        <v>3685591.11</v>
      </c>
      <c r="I189" s="60">
        <v>3620578.62</v>
      </c>
      <c r="J189" s="60">
        <v>3604667.98</v>
      </c>
      <c r="K189" s="60">
        <v>3757052.81</v>
      </c>
      <c r="L189" s="60">
        <v>0</v>
      </c>
      <c r="M189" s="60">
        <v>3757052.81</v>
      </c>
      <c r="N189" s="61" t="s">
        <v>353</v>
      </c>
      <c r="O189" s="61" t="s">
        <v>353</v>
      </c>
      <c r="P189" s="61" t="s">
        <v>353</v>
      </c>
      <c r="Q189" s="61" t="s">
        <v>353</v>
      </c>
      <c r="R189" s="60">
        <v>0</v>
      </c>
      <c r="S189" s="60">
        <v>3757052.81</v>
      </c>
      <c r="T189" s="63" t="s">
        <v>356</v>
      </c>
      <c r="U189" s="61" t="s">
        <v>353</v>
      </c>
    </row>
    <row r="190" spans="1:21" x14ac:dyDescent="0.25">
      <c r="A190" s="56" t="s">
        <v>203</v>
      </c>
      <c r="B190" s="56" t="s">
        <v>477</v>
      </c>
      <c r="C190" s="60">
        <v>0</v>
      </c>
      <c r="D190" s="60">
        <v>578758.76</v>
      </c>
      <c r="E190" s="60">
        <v>578758.76</v>
      </c>
      <c r="F190" s="60">
        <v>578758.76</v>
      </c>
      <c r="G190" s="60">
        <v>578758.76</v>
      </c>
      <c r="H190" s="60">
        <v>578758.76</v>
      </c>
      <c r="I190" s="60">
        <v>578758.76</v>
      </c>
      <c r="J190" s="60">
        <v>578758.76</v>
      </c>
      <c r="K190" s="60">
        <v>578758.76</v>
      </c>
      <c r="L190" s="60">
        <v>0</v>
      </c>
      <c r="M190" s="60">
        <v>578758.76</v>
      </c>
      <c r="N190" s="61" t="s">
        <v>353</v>
      </c>
      <c r="O190" s="61" t="s">
        <v>353</v>
      </c>
      <c r="P190" s="61" t="s">
        <v>353</v>
      </c>
      <c r="Q190" s="61" t="s">
        <v>353</v>
      </c>
      <c r="R190" s="60">
        <v>0</v>
      </c>
      <c r="S190" s="60">
        <v>578758.76</v>
      </c>
      <c r="T190" s="63" t="s">
        <v>356</v>
      </c>
      <c r="U190" s="61" t="s">
        <v>353</v>
      </c>
    </row>
    <row r="191" spans="1:21" x14ac:dyDescent="0.25">
      <c r="A191" s="56" t="s">
        <v>204</v>
      </c>
      <c r="B191" s="56" t="s">
        <v>478</v>
      </c>
      <c r="C191" s="60">
        <v>0</v>
      </c>
      <c r="D191" s="60">
        <v>643786.52</v>
      </c>
      <c r="E191" s="60">
        <v>643786.52</v>
      </c>
      <c r="F191" s="60">
        <v>643786.52</v>
      </c>
      <c r="G191" s="60">
        <v>643786.52</v>
      </c>
      <c r="H191" s="60">
        <v>643786.52</v>
      </c>
      <c r="I191" s="60">
        <v>643786.52</v>
      </c>
      <c r="J191" s="60">
        <v>643786.52</v>
      </c>
      <c r="K191" s="60">
        <v>643786.52</v>
      </c>
      <c r="L191" s="60">
        <v>0</v>
      </c>
      <c r="M191" s="60">
        <v>643786.52</v>
      </c>
      <c r="N191" s="61" t="s">
        <v>353</v>
      </c>
      <c r="O191" s="61" t="s">
        <v>353</v>
      </c>
      <c r="P191" s="61" t="s">
        <v>353</v>
      </c>
      <c r="Q191" s="61" t="s">
        <v>353</v>
      </c>
      <c r="R191" s="60">
        <v>0</v>
      </c>
      <c r="S191" s="60">
        <v>643786.52</v>
      </c>
      <c r="T191" s="63" t="s">
        <v>356</v>
      </c>
      <c r="U191" s="61" t="s">
        <v>353</v>
      </c>
    </row>
    <row r="192" spans="1:21" x14ac:dyDescent="0.25">
      <c r="A192" s="56" t="s">
        <v>205</v>
      </c>
      <c r="B192" s="56" t="s">
        <v>178</v>
      </c>
      <c r="C192" s="60">
        <v>0</v>
      </c>
      <c r="D192" s="60">
        <v>0</v>
      </c>
      <c r="E192" s="60">
        <v>0</v>
      </c>
      <c r="F192" s="60">
        <v>0</v>
      </c>
      <c r="G192" s="60">
        <v>0</v>
      </c>
      <c r="H192" s="60">
        <v>0</v>
      </c>
      <c r="I192" s="60">
        <v>0</v>
      </c>
      <c r="J192" s="60">
        <v>0</v>
      </c>
      <c r="K192" s="60">
        <v>0</v>
      </c>
      <c r="L192" s="60">
        <v>0</v>
      </c>
      <c r="M192" s="60">
        <v>0</v>
      </c>
      <c r="N192" s="61" t="s">
        <v>353</v>
      </c>
      <c r="O192" s="61" t="s">
        <v>353</v>
      </c>
      <c r="P192" s="61" t="s">
        <v>353</v>
      </c>
      <c r="Q192" s="61" t="s">
        <v>353</v>
      </c>
      <c r="R192" s="60">
        <v>0</v>
      </c>
      <c r="S192" s="60">
        <v>0</v>
      </c>
      <c r="T192" s="63" t="s">
        <v>356</v>
      </c>
      <c r="U192" s="61" t="s">
        <v>353</v>
      </c>
    </row>
    <row r="193" spans="1:21" x14ac:dyDescent="0.25">
      <c r="A193" s="56" t="s">
        <v>479</v>
      </c>
      <c r="B193" s="56" t="s">
        <v>480</v>
      </c>
      <c r="C193" s="60">
        <v>0</v>
      </c>
      <c r="D193" s="60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1" t="s">
        <v>353</v>
      </c>
      <c r="O193" s="61" t="s">
        <v>353</v>
      </c>
      <c r="P193" s="61" t="s">
        <v>353</v>
      </c>
      <c r="Q193" s="61" t="s">
        <v>353</v>
      </c>
      <c r="R193" s="60">
        <v>0</v>
      </c>
      <c r="S193" s="60">
        <v>0</v>
      </c>
      <c r="T193" s="63" t="s">
        <v>356</v>
      </c>
      <c r="U193" s="61" t="s">
        <v>353</v>
      </c>
    </row>
    <row r="194" spans="1:21" x14ac:dyDescent="0.25">
      <c r="A194" s="56" t="s">
        <v>277</v>
      </c>
      <c r="B194" s="56" t="s">
        <v>481</v>
      </c>
      <c r="C194" s="60">
        <v>0</v>
      </c>
      <c r="D194" s="60">
        <v>0</v>
      </c>
      <c r="E194" s="60">
        <v>0</v>
      </c>
      <c r="F194" s="60">
        <v>0</v>
      </c>
      <c r="G194" s="60">
        <v>0</v>
      </c>
      <c r="H194" s="60">
        <v>0</v>
      </c>
      <c r="I194" s="60">
        <v>0</v>
      </c>
      <c r="J194" s="60">
        <v>0</v>
      </c>
      <c r="K194" s="60">
        <v>0</v>
      </c>
      <c r="L194" s="60">
        <v>0</v>
      </c>
      <c r="M194" s="60">
        <v>0</v>
      </c>
      <c r="N194" s="61" t="s">
        <v>353</v>
      </c>
      <c r="O194" s="61" t="s">
        <v>353</v>
      </c>
      <c r="P194" s="61" t="s">
        <v>353</v>
      </c>
      <c r="Q194" s="61" t="s">
        <v>353</v>
      </c>
      <c r="R194" s="60">
        <v>0</v>
      </c>
      <c r="S194" s="60">
        <v>0</v>
      </c>
      <c r="T194" s="63" t="s">
        <v>356</v>
      </c>
      <c r="U194" s="61" t="s">
        <v>353</v>
      </c>
    </row>
    <row r="195" spans="1:21" x14ac:dyDescent="0.25">
      <c r="A195" s="56" t="s">
        <v>278</v>
      </c>
      <c r="B195" s="56" t="s">
        <v>482</v>
      </c>
      <c r="C195" s="60">
        <v>0</v>
      </c>
      <c r="D195" s="60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1" t="s">
        <v>353</v>
      </c>
      <c r="O195" s="61" t="s">
        <v>353</v>
      </c>
      <c r="P195" s="61" t="s">
        <v>353</v>
      </c>
      <c r="Q195" s="61" t="s">
        <v>353</v>
      </c>
      <c r="R195" s="60">
        <v>0</v>
      </c>
      <c r="S195" s="60">
        <v>0</v>
      </c>
      <c r="T195" s="63" t="s">
        <v>356</v>
      </c>
      <c r="U195" s="61" t="s">
        <v>353</v>
      </c>
    </row>
    <row r="196" spans="1:21" x14ac:dyDescent="0.25">
      <c r="A196" s="56" t="s">
        <v>279</v>
      </c>
      <c r="B196" s="56" t="s">
        <v>483</v>
      </c>
      <c r="C196" s="60">
        <v>0</v>
      </c>
      <c r="D196" s="60">
        <v>0</v>
      </c>
      <c r="E196" s="60">
        <v>0</v>
      </c>
      <c r="F196" s="60">
        <v>0</v>
      </c>
      <c r="G196" s="60">
        <v>0</v>
      </c>
      <c r="H196" s="60">
        <v>0</v>
      </c>
      <c r="I196" s="60">
        <v>0</v>
      </c>
      <c r="J196" s="60">
        <v>0</v>
      </c>
      <c r="K196" s="60">
        <v>0</v>
      </c>
      <c r="L196" s="60">
        <v>0</v>
      </c>
      <c r="M196" s="60">
        <v>0</v>
      </c>
      <c r="N196" s="61" t="s">
        <v>353</v>
      </c>
      <c r="O196" s="61" t="s">
        <v>353</v>
      </c>
      <c r="P196" s="61" t="s">
        <v>353</v>
      </c>
      <c r="Q196" s="61" t="s">
        <v>353</v>
      </c>
      <c r="R196" s="60">
        <v>0</v>
      </c>
      <c r="S196" s="60">
        <v>0</v>
      </c>
      <c r="T196" s="63" t="s">
        <v>356</v>
      </c>
      <c r="U196" s="61" t="s">
        <v>353</v>
      </c>
    </row>
    <row r="197" spans="1:21" x14ac:dyDescent="0.25">
      <c r="A197" s="56" t="s">
        <v>484</v>
      </c>
      <c r="B197" s="56" t="s">
        <v>485</v>
      </c>
      <c r="C197" s="60">
        <v>0</v>
      </c>
      <c r="D197" s="60">
        <v>5791398.5300000003</v>
      </c>
      <c r="E197" s="60">
        <v>5736611.6900000004</v>
      </c>
      <c r="F197" s="60">
        <v>5906370.7599999998</v>
      </c>
      <c r="G197" s="60">
        <v>5974082.25</v>
      </c>
      <c r="H197" s="60">
        <v>5974082.25</v>
      </c>
      <c r="I197" s="60">
        <v>6167454.5099999998</v>
      </c>
      <c r="J197" s="60">
        <v>6321560.29</v>
      </c>
      <c r="K197" s="60">
        <v>6512217.3300000001</v>
      </c>
      <c r="L197" s="60">
        <v>0</v>
      </c>
      <c r="M197" s="60">
        <v>6512217.3300000001</v>
      </c>
      <c r="N197" s="61" t="s">
        <v>353</v>
      </c>
      <c r="O197" s="61" t="s">
        <v>353</v>
      </c>
      <c r="P197" s="61" t="s">
        <v>353</v>
      </c>
      <c r="Q197" s="61" t="s">
        <v>353</v>
      </c>
      <c r="R197" s="60">
        <v>0</v>
      </c>
      <c r="S197" s="60">
        <v>6512217.3300000001</v>
      </c>
      <c r="T197" s="63" t="s">
        <v>356</v>
      </c>
      <c r="U197" s="61" t="s">
        <v>353</v>
      </c>
    </row>
    <row r="198" spans="1:21" x14ac:dyDescent="0.25">
      <c r="A198" s="56" t="s">
        <v>486</v>
      </c>
      <c r="B198" s="56" t="s">
        <v>487</v>
      </c>
      <c r="C198" s="60">
        <v>0</v>
      </c>
      <c r="D198" s="60">
        <v>3519768.76</v>
      </c>
      <c r="E198" s="60">
        <v>3408601</v>
      </c>
      <c r="F198" s="60">
        <v>3483966.97</v>
      </c>
      <c r="G198" s="60">
        <v>3485962.6</v>
      </c>
      <c r="H198" s="60">
        <v>3485962.6</v>
      </c>
      <c r="I198" s="60">
        <v>3622899.28</v>
      </c>
      <c r="J198" s="60">
        <v>3750107.52</v>
      </c>
      <c r="K198" s="60">
        <v>3848492.1</v>
      </c>
      <c r="L198" s="60">
        <v>0</v>
      </c>
      <c r="M198" s="60">
        <v>3848492.1</v>
      </c>
      <c r="N198" s="61" t="s">
        <v>353</v>
      </c>
      <c r="O198" s="61" t="s">
        <v>353</v>
      </c>
      <c r="P198" s="61" t="s">
        <v>353</v>
      </c>
      <c r="Q198" s="61" t="s">
        <v>353</v>
      </c>
      <c r="R198" s="60">
        <v>0</v>
      </c>
      <c r="S198" s="60">
        <v>3848492.1</v>
      </c>
      <c r="T198" s="63" t="s">
        <v>356</v>
      </c>
      <c r="U198" s="61" t="s">
        <v>353</v>
      </c>
    </row>
    <row r="199" spans="1:21" x14ac:dyDescent="0.25">
      <c r="A199" s="56" t="s">
        <v>488</v>
      </c>
      <c r="B199" s="56" t="s">
        <v>489</v>
      </c>
      <c r="C199" s="60">
        <v>0</v>
      </c>
      <c r="D199" s="60">
        <v>888556.43</v>
      </c>
      <c r="E199" s="60">
        <v>924830.61</v>
      </c>
      <c r="F199" s="60">
        <v>968848.31</v>
      </c>
      <c r="G199" s="60">
        <v>1012470.8</v>
      </c>
      <c r="H199" s="60">
        <v>1012470.8</v>
      </c>
      <c r="I199" s="60">
        <v>1046809.28</v>
      </c>
      <c r="J199" s="60">
        <v>1057746.52</v>
      </c>
      <c r="K199" s="60">
        <v>1118427.6399999999</v>
      </c>
      <c r="L199" s="60">
        <v>0</v>
      </c>
      <c r="M199" s="60">
        <v>1118427.6399999999</v>
      </c>
      <c r="N199" s="61" t="s">
        <v>353</v>
      </c>
      <c r="O199" s="61" t="s">
        <v>353</v>
      </c>
      <c r="P199" s="61" t="s">
        <v>353</v>
      </c>
      <c r="Q199" s="61" t="s">
        <v>353</v>
      </c>
      <c r="R199" s="60">
        <v>0</v>
      </c>
      <c r="S199" s="60">
        <v>1118427.6399999999</v>
      </c>
      <c r="T199" s="63" t="s">
        <v>356</v>
      </c>
      <c r="U199" s="61" t="s">
        <v>353</v>
      </c>
    </row>
    <row r="200" spans="1:21" x14ac:dyDescent="0.25">
      <c r="A200" s="56" t="s">
        <v>490</v>
      </c>
      <c r="B200" s="56" t="s">
        <v>491</v>
      </c>
      <c r="C200" s="60">
        <v>0</v>
      </c>
      <c r="D200" s="60">
        <v>0</v>
      </c>
      <c r="E200" s="60">
        <v>0</v>
      </c>
      <c r="F200" s="60">
        <v>0</v>
      </c>
      <c r="G200" s="60">
        <v>0</v>
      </c>
      <c r="H200" s="60">
        <v>0</v>
      </c>
      <c r="I200" s="60">
        <v>0</v>
      </c>
      <c r="J200" s="60">
        <v>0</v>
      </c>
      <c r="K200" s="60">
        <v>0</v>
      </c>
      <c r="L200" s="60">
        <v>0</v>
      </c>
      <c r="M200" s="60">
        <v>0</v>
      </c>
      <c r="N200" s="61" t="s">
        <v>353</v>
      </c>
      <c r="O200" s="61" t="s">
        <v>353</v>
      </c>
      <c r="P200" s="61" t="s">
        <v>353</v>
      </c>
      <c r="Q200" s="61" t="s">
        <v>353</v>
      </c>
      <c r="R200" s="60">
        <v>0</v>
      </c>
      <c r="S200" s="60">
        <v>0</v>
      </c>
      <c r="T200" s="63" t="s">
        <v>356</v>
      </c>
      <c r="U200" s="61" t="s">
        <v>353</v>
      </c>
    </row>
    <row r="201" spans="1:21" x14ac:dyDescent="0.25">
      <c r="A201" s="56" t="s">
        <v>492</v>
      </c>
      <c r="B201" s="56" t="s">
        <v>493</v>
      </c>
      <c r="C201" s="60">
        <v>0</v>
      </c>
      <c r="D201" s="60">
        <v>626092.74</v>
      </c>
      <c r="E201" s="60">
        <v>631996.18000000005</v>
      </c>
      <c r="F201" s="60">
        <v>639260.91</v>
      </c>
      <c r="G201" s="60">
        <v>645868.37</v>
      </c>
      <c r="H201" s="60">
        <v>645868.37</v>
      </c>
      <c r="I201" s="60">
        <v>652457.69999999995</v>
      </c>
      <c r="J201" s="60">
        <v>659410.42000000004</v>
      </c>
      <c r="K201" s="60">
        <v>667040.02</v>
      </c>
      <c r="L201" s="60">
        <v>0</v>
      </c>
      <c r="M201" s="60">
        <v>667040.02</v>
      </c>
      <c r="N201" s="61" t="s">
        <v>353</v>
      </c>
      <c r="O201" s="61" t="s">
        <v>353</v>
      </c>
      <c r="P201" s="61" t="s">
        <v>353</v>
      </c>
      <c r="Q201" s="61" t="s">
        <v>353</v>
      </c>
      <c r="R201" s="60">
        <v>0</v>
      </c>
      <c r="S201" s="60">
        <v>667040.02</v>
      </c>
      <c r="T201" s="63" t="s">
        <v>356</v>
      </c>
      <c r="U201" s="61" t="s">
        <v>353</v>
      </c>
    </row>
    <row r="202" spans="1:21" x14ac:dyDescent="0.25">
      <c r="A202" s="56" t="s">
        <v>494</v>
      </c>
      <c r="B202" s="56" t="s">
        <v>495</v>
      </c>
      <c r="C202" s="60">
        <v>0</v>
      </c>
      <c r="D202" s="60">
        <v>756980.6</v>
      </c>
      <c r="E202" s="60">
        <v>771183.9</v>
      </c>
      <c r="F202" s="60">
        <v>814294.57</v>
      </c>
      <c r="G202" s="60">
        <v>829780.47999999998</v>
      </c>
      <c r="H202" s="60">
        <v>829780.47999999998</v>
      </c>
      <c r="I202" s="60">
        <v>845288.25</v>
      </c>
      <c r="J202" s="60">
        <v>854295.83</v>
      </c>
      <c r="K202" s="60">
        <v>878257.57</v>
      </c>
      <c r="L202" s="60">
        <v>0</v>
      </c>
      <c r="M202" s="60">
        <v>878257.57</v>
      </c>
      <c r="N202" s="61" t="s">
        <v>353</v>
      </c>
      <c r="O202" s="61" t="s">
        <v>353</v>
      </c>
      <c r="P202" s="61" t="s">
        <v>353</v>
      </c>
      <c r="Q202" s="61" t="s">
        <v>353</v>
      </c>
      <c r="R202" s="60">
        <v>0</v>
      </c>
      <c r="S202" s="60">
        <v>878257.57</v>
      </c>
      <c r="T202" s="63" t="s">
        <v>356</v>
      </c>
      <c r="U202" s="61" t="s">
        <v>353</v>
      </c>
    </row>
    <row r="203" spans="1:21" x14ac:dyDescent="0.25">
      <c r="A203" s="56" t="s">
        <v>496</v>
      </c>
      <c r="B203" s="56" t="s">
        <v>497</v>
      </c>
      <c r="C203" s="60">
        <v>0</v>
      </c>
      <c r="D203" s="60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1" t="s">
        <v>353</v>
      </c>
      <c r="O203" s="61" t="s">
        <v>353</v>
      </c>
      <c r="P203" s="61" t="s">
        <v>353</v>
      </c>
      <c r="Q203" s="61" t="s">
        <v>353</v>
      </c>
      <c r="R203" s="60">
        <v>0</v>
      </c>
      <c r="S203" s="60">
        <v>0</v>
      </c>
      <c r="T203" s="63" t="s">
        <v>356</v>
      </c>
      <c r="U203" s="61" t="s">
        <v>353</v>
      </c>
    </row>
    <row r="204" spans="1:21" x14ac:dyDescent="0.25">
      <c r="A204" s="110" t="s">
        <v>327</v>
      </c>
      <c r="B204" s="111" t="s">
        <v>327</v>
      </c>
      <c r="C204" s="111" t="s">
        <v>327</v>
      </c>
      <c r="D204" s="111" t="s">
        <v>327</v>
      </c>
      <c r="E204" s="111" t="s">
        <v>327</v>
      </c>
      <c r="F204" s="111" t="s">
        <v>327</v>
      </c>
      <c r="G204" s="111" t="s">
        <v>327</v>
      </c>
      <c r="H204" s="111" t="s">
        <v>327</v>
      </c>
      <c r="I204" s="111" t="s">
        <v>327</v>
      </c>
      <c r="J204" s="111" t="s">
        <v>327</v>
      </c>
      <c r="K204" s="111" t="s">
        <v>327</v>
      </c>
      <c r="L204" s="111" t="s">
        <v>327</v>
      </c>
      <c r="M204" s="111" t="s">
        <v>327</v>
      </c>
      <c r="N204" s="111" t="s">
        <v>327</v>
      </c>
      <c r="O204" s="111" t="s">
        <v>327</v>
      </c>
      <c r="P204" s="111" t="s">
        <v>327</v>
      </c>
      <c r="Q204" s="111" t="s">
        <v>327</v>
      </c>
      <c r="R204" s="111" t="s">
        <v>327</v>
      </c>
      <c r="S204" s="111" t="s">
        <v>327</v>
      </c>
      <c r="T204" s="111" t="s">
        <v>327</v>
      </c>
      <c r="U204" s="111" t="s">
        <v>327</v>
      </c>
    </row>
  </sheetData>
  <mergeCells count="12">
    <mergeCell ref="A204:U204"/>
    <mergeCell ref="A1:U1"/>
    <mergeCell ref="A2:U2"/>
    <mergeCell ref="A3:U3"/>
    <mergeCell ref="A4:U4"/>
    <mergeCell ref="A5:U5"/>
    <mergeCell ref="A6:U6"/>
    <mergeCell ref="A7:U7"/>
    <mergeCell ref="A35:U35"/>
    <mergeCell ref="A50:U50"/>
    <mergeCell ref="A155:U155"/>
    <mergeCell ref="A184:U18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3"/>
  <sheetViews>
    <sheetView zoomScale="115" zoomScaleNormal="115" workbookViewId="0">
      <selection activeCell="D6" sqref="D6"/>
    </sheetView>
  </sheetViews>
  <sheetFormatPr defaultColWidth="10.42578125" defaultRowHeight="15" x14ac:dyDescent="0.25"/>
  <cols>
    <col min="1" max="1" width="10.42578125" style="70"/>
    <col min="2" max="2" width="34.85546875" style="70" bestFit="1" customWidth="1"/>
    <col min="3" max="3" width="12" style="70" customWidth="1"/>
    <col min="4" max="6" width="10.42578125" style="70"/>
    <col min="7" max="7" width="2.85546875" style="70" customWidth="1"/>
    <col min="8" max="8" width="19.28515625" style="74" customWidth="1"/>
    <col min="9" max="9" width="12.85546875" style="74" bestFit="1" customWidth="1"/>
    <col min="10" max="10" width="10.42578125" style="74"/>
    <col min="11" max="16384" width="10.42578125" style="70"/>
  </cols>
  <sheetData>
    <row r="1" spans="1:9" x14ac:dyDescent="0.25">
      <c r="A1" s="73" t="s">
        <v>505</v>
      </c>
    </row>
    <row r="2" spans="1:9" x14ac:dyDescent="0.25">
      <c r="A2" s="73" t="s">
        <v>506</v>
      </c>
      <c r="B2" s="73" t="s">
        <v>507</v>
      </c>
      <c r="C2" s="75" t="s">
        <v>508</v>
      </c>
      <c r="D2" s="73" t="s">
        <v>509</v>
      </c>
    </row>
    <row r="3" spans="1:9" x14ac:dyDescent="0.25">
      <c r="A3" s="73" t="s">
        <v>510</v>
      </c>
      <c r="B3" s="73" t="s">
        <v>511</v>
      </c>
    </row>
    <row r="4" spans="1:9" x14ac:dyDescent="0.25">
      <c r="C4" s="52"/>
    </row>
    <row r="5" spans="1:9" x14ac:dyDescent="0.25">
      <c r="A5" s="73" t="s">
        <v>512</v>
      </c>
    </row>
    <row r="6" spans="1:9" x14ac:dyDescent="0.25">
      <c r="A6" s="73" t="s">
        <v>513</v>
      </c>
      <c r="B6" s="73" t="s">
        <v>54</v>
      </c>
      <c r="C6" s="73" t="s">
        <v>514</v>
      </c>
      <c r="D6" s="73" t="s">
        <v>515</v>
      </c>
      <c r="E6" s="73" t="s">
        <v>516</v>
      </c>
      <c r="F6" s="73" t="s">
        <v>517</v>
      </c>
    </row>
    <row r="7" spans="1:9" x14ac:dyDescent="0.25">
      <c r="A7" s="76" t="s">
        <v>351</v>
      </c>
      <c r="B7" s="73" t="s">
        <v>518</v>
      </c>
      <c r="C7" s="77">
        <v>11560321.879999999</v>
      </c>
      <c r="D7" s="77">
        <v>4359402.3499999996</v>
      </c>
      <c r="E7" s="77">
        <v>3819420.3199999994</v>
      </c>
      <c r="F7" s="77">
        <v>12100303.91</v>
      </c>
      <c r="H7" s="74">
        <f>C7-F7</f>
        <v>-539982.03000000119</v>
      </c>
      <c r="I7" s="74">
        <f>+H7-H8+H48</f>
        <v>81292.299999998882</v>
      </c>
    </row>
    <row r="8" spans="1:9" x14ac:dyDescent="0.25">
      <c r="A8" s="76" t="s">
        <v>42</v>
      </c>
      <c r="B8" s="73" t="s">
        <v>519</v>
      </c>
      <c r="C8" s="77">
        <v>6229334.9899999993</v>
      </c>
      <c r="D8" s="77">
        <v>4359402.3499999996</v>
      </c>
      <c r="E8" s="77">
        <v>3738128.0199999996</v>
      </c>
      <c r="F8" s="77">
        <v>6850609.3199999994</v>
      </c>
      <c r="H8" s="74">
        <f>C8-F8</f>
        <v>-621274.33000000007</v>
      </c>
    </row>
    <row r="9" spans="1:9" x14ac:dyDescent="0.25">
      <c r="A9" s="76" t="s">
        <v>520</v>
      </c>
      <c r="B9" s="73" t="s">
        <v>521</v>
      </c>
      <c r="C9" s="77">
        <v>5977081.3699999992</v>
      </c>
      <c r="D9" s="77">
        <v>3918261</v>
      </c>
      <c r="E9" s="77">
        <v>3724888.7499999995</v>
      </c>
      <c r="F9" s="77">
        <v>6170453.6199999992</v>
      </c>
    </row>
    <row r="10" spans="1:9" x14ac:dyDescent="0.25">
      <c r="A10" s="76" t="s">
        <v>522</v>
      </c>
      <c r="B10" s="73" t="s">
        <v>523</v>
      </c>
      <c r="C10" s="77">
        <v>2999.1</v>
      </c>
      <c r="D10" s="77">
        <v>0</v>
      </c>
      <c r="E10" s="77">
        <v>0</v>
      </c>
      <c r="F10" s="77">
        <v>2999.1</v>
      </c>
      <c r="H10" s="74">
        <f t="shared" ref="H10" si="0">C10-F10</f>
        <v>0</v>
      </c>
    </row>
    <row r="11" spans="1:9" x14ac:dyDescent="0.25">
      <c r="A11" s="78" t="s">
        <v>524</v>
      </c>
      <c r="B11" s="79" t="s">
        <v>525</v>
      </c>
      <c r="C11" s="80">
        <v>1000</v>
      </c>
      <c r="D11" s="80">
        <v>0</v>
      </c>
      <c r="E11" s="80">
        <v>0</v>
      </c>
      <c r="F11" s="80">
        <v>1000</v>
      </c>
    </row>
    <row r="12" spans="1:9" x14ac:dyDescent="0.25">
      <c r="A12" s="78" t="s">
        <v>526</v>
      </c>
      <c r="B12" s="79" t="s">
        <v>527</v>
      </c>
      <c r="C12" s="80">
        <v>999.1</v>
      </c>
      <c r="D12" s="80">
        <v>0</v>
      </c>
      <c r="E12" s="80">
        <v>0</v>
      </c>
      <c r="F12" s="80">
        <v>999.1</v>
      </c>
    </row>
    <row r="13" spans="1:9" x14ac:dyDescent="0.25">
      <c r="A13" s="78" t="s">
        <v>528</v>
      </c>
      <c r="B13" s="79" t="s">
        <v>529</v>
      </c>
      <c r="C13" s="80">
        <v>1000</v>
      </c>
      <c r="D13" s="80">
        <v>0</v>
      </c>
      <c r="E13" s="80">
        <v>0</v>
      </c>
      <c r="F13" s="80">
        <v>1000</v>
      </c>
    </row>
    <row r="14" spans="1:9" hidden="1" x14ac:dyDescent="0.25">
      <c r="A14" s="78" t="s">
        <v>530</v>
      </c>
      <c r="B14" s="79" t="s">
        <v>531</v>
      </c>
      <c r="C14" s="80">
        <v>0</v>
      </c>
      <c r="D14" s="80">
        <v>0</v>
      </c>
      <c r="E14" s="80">
        <v>0</v>
      </c>
      <c r="F14" s="80">
        <v>0</v>
      </c>
    </row>
    <row r="15" spans="1:9" hidden="1" x14ac:dyDescent="0.25">
      <c r="A15" s="78" t="s">
        <v>532</v>
      </c>
      <c r="B15" s="79" t="s">
        <v>533</v>
      </c>
      <c r="C15" s="80">
        <v>0</v>
      </c>
      <c r="D15" s="80">
        <v>0</v>
      </c>
      <c r="E15" s="80">
        <v>0</v>
      </c>
      <c r="F15" s="80">
        <v>0</v>
      </c>
    </row>
    <row r="16" spans="1:9" hidden="1" x14ac:dyDescent="0.25">
      <c r="A16" s="78" t="s">
        <v>534</v>
      </c>
      <c r="B16" s="79" t="s">
        <v>535</v>
      </c>
      <c r="C16" s="80">
        <v>0</v>
      </c>
      <c r="D16" s="80">
        <v>0</v>
      </c>
      <c r="E16" s="80">
        <v>0</v>
      </c>
      <c r="F16" s="80">
        <v>0</v>
      </c>
    </row>
    <row r="17" spans="1:6" hidden="1" x14ac:dyDescent="0.25">
      <c r="A17" s="78" t="s">
        <v>536</v>
      </c>
      <c r="B17" s="79" t="s">
        <v>537</v>
      </c>
      <c r="C17" s="80">
        <v>0</v>
      </c>
      <c r="D17" s="80">
        <v>0</v>
      </c>
      <c r="E17" s="80">
        <v>0</v>
      </c>
      <c r="F17" s="80">
        <v>0</v>
      </c>
    </row>
    <row r="18" spans="1:6" hidden="1" x14ac:dyDescent="0.25">
      <c r="A18" s="78" t="s">
        <v>538</v>
      </c>
      <c r="B18" s="79" t="s">
        <v>539</v>
      </c>
      <c r="C18" s="80">
        <v>0</v>
      </c>
      <c r="D18" s="80">
        <v>0</v>
      </c>
      <c r="E18" s="80">
        <v>0</v>
      </c>
      <c r="F18" s="80">
        <v>0</v>
      </c>
    </row>
    <row r="19" spans="1:6" hidden="1" x14ac:dyDescent="0.25">
      <c r="A19" s="78" t="s">
        <v>540</v>
      </c>
      <c r="B19" s="79" t="s">
        <v>541</v>
      </c>
      <c r="C19" s="80">
        <v>0</v>
      </c>
      <c r="D19" s="80">
        <v>0</v>
      </c>
      <c r="E19" s="80">
        <v>0</v>
      </c>
      <c r="F19" s="80">
        <v>0</v>
      </c>
    </row>
    <row r="20" spans="1:6" hidden="1" x14ac:dyDescent="0.25">
      <c r="A20" s="78" t="s">
        <v>542</v>
      </c>
      <c r="B20" s="79" t="s">
        <v>543</v>
      </c>
      <c r="C20" s="80">
        <v>0</v>
      </c>
      <c r="D20" s="80">
        <v>0</v>
      </c>
      <c r="E20" s="80">
        <v>0</v>
      </c>
      <c r="F20" s="80">
        <v>0</v>
      </c>
    </row>
    <row r="21" spans="1:6" hidden="1" x14ac:dyDescent="0.25">
      <c r="A21" s="78" t="s">
        <v>544</v>
      </c>
      <c r="B21" s="79" t="s">
        <v>545</v>
      </c>
      <c r="C21" s="80">
        <v>0</v>
      </c>
      <c r="D21" s="80">
        <v>0</v>
      </c>
      <c r="E21" s="80">
        <v>0</v>
      </c>
      <c r="F21" s="80">
        <v>0</v>
      </c>
    </row>
    <row r="22" spans="1:6" hidden="1" x14ac:dyDescent="0.25">
      <c r="A22" s="78" t="s">
        <v>546</v>
      </c>
      <c r="B22" s="79" t="s">
        <v>547</v>
      </c>
      <c r="C22" s="80">
        <v>0</v>
      </c>
      <c r="D22" s="80">
        <v>0</v>
      </c>
      <c r="E22" s="80">
        <v>0</v>
      </c>
      <c r="F22" s="80">
        <v>0</v>
      </c>
    </row>
    <row r="23" spans="1:6" hidden="1" x14ac:dyDescent="0.25">
      <c r="A23" s="78" t="s">
        <v>548</v>
      </c>
      <c r="B23" s="79" t="s">
        <v>549</v>
      </c>
      <c r="C23" s="80">
        <v>0</v>
      </c>
      <c r="D23" s="80">
        <v>0</v>
      </c>
      <c r="E23" s="80">
        <v>0</v>
      </c>
      <c r="F23" s="80">
        <v>0</v>
      </c>
    </row>
    <row r="24" spans="1:6" hidden="1" x14ac:dyDescent="0.25">
      <c r="A24" s="78" t="s">
        <v>550</v>
      </c>
      <c r="B24" s="79" t="s">
        <v>551</v>
      </c>
      <c r="C24" s="80">
        <v>0</v>
      </c>
      <c r="D24" s="80">
        <v>0</v>
      </c>
      <c r="E24" s="80">
        <v>0</v>
      </c>
      <c r="F24" s="80">
        <v>0</v>
      </c>
    </row>
    <row r="25" spans="1:6" x14ac:dyDescent="0.25">
      <c r="A25" s="76" t="s">
        <v>552</v>
      </c>
      <c r="B25" s="73" t="s">
        <v>553</v>
      </c>
      <c r="C25" s="77">
        <v>0</v>
      </c>
      <c r="D25" s="77">
        <v>3078975.06</v>
      </c>
      <c r="E25" s="77">
        <v>3078975.0599999996</v>
      </c>
      <c r="F25" s="77">
        <v>0</v>
      </c>
    </row>
    <row r="26" spans="1:6" hidden="1" x14ac:dyDescent="0.25">
      <c r="A26" s="78" t="s">
        <v>554</v>
      </c>
      <c r="B26" s="79" t="s">
        <v>555</v>
      </c>
      <c r="C26" s="80">
        <v>0</v>
      </c>
      <c r="D26" s="80">
        <v>0</v>
      </c>
      <c r="E26" s="80">
        <v>0</v>
      </c>
      <c r="F26" s="80">
        <v>0</v>
      </c>
    </row>
    <row r="27" spans="1:6" hidden="1" x14ac:dyDescent="0.25">
      <c r="A27" s="78" t="s">
        <v>556</v>
      </c>
      <c r="B27" s="79" t="s">
        <v>557</v>
      </c>
      <c r="C27" s="80">
        <v>0</v>
      </c>
      <c r="D27" s="80">
        <v>0</v>
      </c>
      <c r="E27" s="80">
        <v>0</v>
      </c>
      <c r="F27" s="80">
        <v>0</v>
      </c>
    </row>
    <row r="28" spans="1:6" hidden="1" x14ac:dyDescent="0.25">
      <c r="A28" s="78" t="s">
        <v>558</v>
      </c>
      <c r="B28" s="79" t="s">
        <v>559</v>
      </c>
      <c r="C28" s="80">
        <v>0</v>
      </c>
      <c r="D28" s="80">
        <v>0</v>
      </c>
      <c r="E28" s="80">
        <v>0</v>
      </c>
      <c r="F28" s="80">
        <v>0</v>
      </c>
    </row>
    <row r="29" spans="1:6" x14ac:dyDescent="0.25">
      <c r="A29" s="78" t="s">
        <v>560</v>
      </c>
      <c r="B29" s="79" t="s">
        <v>561</v>
      </c>
      <c r="C29" s="80">
        <v>0</v>
      </c>
      <c r="D29" s="80">
        <v>2974645.7600000002</v>
      </c>
      <c r="E29" s="80">
        <v>2974645.76</v>
      </c>
      <c r="F29" s="80">
        <v>0</v>
      </c>
    </row>
    <row r="30" spans="1:6" x14ac:dyDescent="0.25">
      <c r="A30" s="78" t="s">
        <v>562</v>
      </c>
      <c r="B30" s="79" t="s">
        <v>563</v>
      </c>
      <c r="C30" s="80">
        <v>0</v>
      </c>
      <c r="D30" s="80">
        <v>7254.52</v>
      </c>
      <c r="E30" s="80">
        <v>7254.52</v>
      </c>
      <c r="F30" s="80">
        <v>0</v>
      </c>
    </row>
    <row r="31" spans="1:6" x14ac:dyDescent="0.25">
      <c r="A31" s="78" t="s">
        <v>564</v>
      </c>
      <c r="B31" s="79" t="s">
        <v>565</v>
      </c>
      <c r="C31" s="80">
        <v>0</v>
      </c>
      <c r="D31" s="80">
        <v>97074.78</v>
      </c>
      <c r="E31" s="80">
        <v>97074.78</v>
      </c>
      <c r="F31" s="80">
        <v>0</v>
      </c>
    </row>
    <row r="32" spans="1:6" x14ac:dyDescent="0.25">
      <c r="A32" s="78" t="s">
        <v>566</v>
      </c>
      <c r="B32" s="79" t="s">
        <v>567</v>
      </c>
      <c r="C32" s="80">
        <v>0</v>
      </c>
      <c r="D32" s="80">
        <v>0</v>
      </c>
      <c r="E32" s="80">
        <v>0</v>
      </c>
      <c r="F32" s="80">
        <v>0</v>
      </c>
    </row>
    <row r="33" spans="1:6" x14ac:dyDescent="0.25">
      <c r="A33" s="78" t="s">
        <v>568</v>
      </c>
      <c r="B33" s="79" t="s">
        <v>569</v>
      </c>
      <c r="C33" s="80">
        <v>0</v>
      </c>
      <c r="D33" s="80">
        <v>0</v>
      </c>
      <c r="E33" s="80">
        <v>0</v>
      </c>
      <c r="F33" s="80">
        <v>0</v>
      </c>
    </row>
    <row r="34" spans="1:6" x14ac:dyDescent="0.25">
      <c r="A34" s="78" t="s">
        <v>570</v>
      </c>
      <c r="B34" s="79" t="s">
        <v>571</v>
      </c>
      <c r="C34" s="80">
        <v>0</v>
      </c>
      <c r="D34" s="80">
        <v>0</v>
      </c>
      <c r="E34" s="80">
        <v>0</v>
      </c>
      <c r="F34" s="80">
        <v>0</v>
      </c>
    </row>
    <row r="35" spans="1:6" x14ac:dyDescent="0.25">
      <c r="A35" s="76" t="s">
        <v>572</v>
      </c>
      <c r="B35" s="73" t="s">
        <v>573</v>
      </c>
      <c r="C35" s="77">
        <v>5974082.2699999996</v>
      </c>
      <c r="D35" s="77">
        <v>839285.94000000006</v>
      </c>
      <c r="E35" s="77">
        <v>645913.68999999994</v>
      </c>
      <c r="F35" s="77">
        <v>6167454.5199999996</v>
      </c>
    </row>
    <row r="36" spans="1:6" x14ac:dyDescent="0.25">
      <c r="A36" s="78" t="s">
        <v>574</v>
      </c>
      <c r="B36" s="79" t="s">
        <v>555</v>
      </c>
      <c r="C36" s="80">
        <v>0</v>
      </c>
      <c r="D36" s="80">
        <v>0</v>
      </c>
      <c r="E36" s="80">
        <v>0</v>
      </c>
      <c r="F36" s="80">
        <v>0</v>
      </c>
    </row>
    <row r="37" spans="1:6" x14ac:dyDescent="0.25">
      <c r="A37" s="78" t="s">
        <v>575</v>
      </c>
      <c r="B37" s="79" t="s">
        <v>576</v>
      </c>
      <c r="C37" s="80">
        <v>0</v>
      </c>
      <c r="D37" s="80">
        <v>0</v>
      </c>
      <c r="E37" s="80">
        <v>0</v>
      </c>
      <c r="F37" s="80">
        <v>0</v>
      </c>
    </row>
    <row r="38" spans="1:6" x14ac:dyDescent="0.25">
      <c r="A38" s="78" t="s">
        <v>577</v>
      </c>
      <c r="B38" s="79" t="s">
        <v>559</v>
      </c>
      <c r="C38" s="80">
        <v>0</v>
      </c>
      <c r="D38" s="80">
        <v>0</v>
      </c>
      <c r="E38" s="80">
        <v>0</v>
      </c>
      <c r="F38" s="80">
        <v>0</v>
      </c>
    </row>
    <row r="39" spans="1:6" x14ac:dyDescent="0.25">
      <c r="A39" s="78" t="s">
        <v>578</v>
      </c>
      <c r="B39" s="79" t="s">
        <v>561</v>
      </c>
      <c r="C39" s="80">
        <v>3485962.61</v>
      </c>
      <c r="D39" s="80">
        <v>761104</v>
      </c>
      <c r="E39" s="80">
        <v>624167.32999999996</v>
      </c>
      <c r="F39" s="80">
        <v>3622899.2799999993</v>
      </c>
    </row>
    <row r="40" spans="1:6" x14ac:dyDescent="0.25">
      <c r="A40" s="78" t="s">
        <v>579</v>
      </c>
      <c r="B40" s="79" t="s">
        <v>580</v>
      </c>
      <c r="C40" s="80">
        <v>645868.37</v>
      </c>
      <c r="D40" s="80">
        <v>28119.79</v>
      </c>
      <c r="E40" s="80">
        <v>21530.46</v>
      </c>
      <c r="F40" s="80">
        <v>652457.70000000007</v>
      </c>
    </row>
    <row r="41" spans="1:6" x14ac:dyDescent="0.25">
      <c r="A41" s="78" t="s">
        <v>581</v>
      </c>
      <c r="B41" s="79" t="s">
        <v>563</v>
      </c>
      <c r="C41" s="80">
        <v>829780.49</v>
      </c>
      <c r="D41" s="80">
        <v>15507.77</v>
      </c>
      <c r="E41" s="80">
        <v>0</v>
      </c>
      <c r="F41" s="80">
        <v>845288.26</v>
      </c>
    </row>
    <row r="42" spans="1:6" x14ac:dyDescent="0.25">
      <c r="A42" s="78" t="s">
        <v>582</v>
      </c>
      <c r="B42" s="79" t="s">
        <v>565</v>
      </c>
      <c r="C42" s="80">
        <v>1012470.8</v>
      </c>
      <c r="D42" s="80">
        <v>34554.380000000005</v>
      </c>
      <c r="E42" s="80">
        <v>215.9</v>
      </c>
      <c r="F42" s="80">
        <v>1046809.28</v>
      </c>
    </row>
    <row r="43" spans="1:6" x14ac:dyDescent="0.25">
      <c r="A43" s="78" t="s">
        <v>583</v>
      </c>
      <c r="B43" s="79" t="s">
        <v>584</v>
      </c>
      <c r="C43" s="80">
        <v>0</v>
      </c>
      <c r="D43" s="80">
        <v>0</v>
      </c>
      <c r="E43" s="80">
        <v>0</v>
      </c>
      <c r="F43" s="80">
        <v>0</v>
      </c>
    </row>
    <row r="44" spans="1:6" x14ac:dyDescent="0.25">
      <c r="A44" s="76" t="s">
        <v>585</v>
      </c>
      <c r="B44" s="73" t="s">
        <v>586</v>
      </c>
      <c r="C44" s="77">
        <v>252253.62000000002</v>
      </c>
      <c r="D44" s="77">
        <v>441141.35</v>
      </c>
      <c r="E44" s="77">
        <v>13239.269999999999</v>
      </c>
      <c r="F44" s="77">
        <v>680155.69999999984</v>
      </c>
    </row>
    <row r="45" spans="1:6" x14ac:dyDescent="0.25">
      <c r="A45" s="76" t="s">
        <v>587</v>
      </c>
      <c r="B45" s="73" t="s">
        <v>588</v>
      </c>
      <c r="C45" s="77">
        <v>57794.080000000002</v>
      </c>
      <c r="D45" s="77">
        <v>0</v>
      </c>
      <c r="E45" s="77">
        <v>0</v>
      </c>
      <c r="F45" s="77">
        <v>57794.080000000002</v>
      </c>
    </row>
    <row r="46" spans="1:6" x14ac:dyDescent="0.25">
      <c r="A46" s="78" t="s">
        <v>589</v>
      </c>
      <c r="B46" s="79" t="s">
        <v>588</v>
      </c>
      <c r="C46" s="80">
        <v>9364.64</v>
      </c>
      <c r="D46" s="80">
        <v>0</v>
      </c>
      <c r="E46" s="80">
        <v>0</v>
      </c>
      <c r="F46" s="80">
        <v>9364.64</v>
      </c>
    </row>
    <row r="47" spans="1:6" x14ac:dyDescent="0.25">
      <c r="A47" s="78" t="s">
        <v>590</v>
      </c>
      <c r="B47" s="79" t="s">
        <v>591</v>
      </c>
      <c r="C47" s="80">
        <v>48429.440000000002</v>
      </c>
      <c r="D47" s="80">
        <v>0</v>
      </c>
      <c r="E47" s="80">
        <v>0</v>
      </c>
      <c r="F47" s="80">
        <v>48429.440000000002</v>
      </c>
    </row>
    <row r="48" spans="1:6" x14ac:dyDescent="0.25">
      <c r="A48" s="78" t="s">
        <v>592</v>
      </c>
      <c r="B48" s="79" t="s">
        <v>593</v>
      </c>
      <c r="C48" s="80">
        <v>0</v>
      </c>
      <c r="D48" s="80">
        <v>0</v>
      </c>
      <c r="E48" s="80">
        <v>0</v>
      </c>
      <c r="F48" s="80">
        <v>0</v>
      </c>
    </row>
    <row r="49" spans="1:6" x14ac:dyDescent="0.25">
      <c r="A49" s="76" t="s">
        <v>594</v>
      </c>
      <c r="B49" s="73" t="s">
        <v>595</v>
      </c>
      <c r="C49" s="77">
        <v>173607.2</v>
      </c>
      <c r="D49" s="77">
        <v>441141.35</v>
      </c>
      <c r="E49" s="77">
        <v>10981.759999999998</v>
      </c>
      <c r="F49" s="77">
        <v>603766.78999999992</v>
      </c>
    </row>
    <row r="50" spans="1:6" x14ac:dyDescent="0.25">
      <c r="A50" s="78" t="s">
        <v>596</v>
      </c>
      <c r="B50" s="79" t="s">
        <v>597</v>
      </c>
      <c r="C50" s="80">
        <v>2912.52</v>
      </c>
      <c r="D50" s="80">
        <v>2494.7800000000002</v>
      </c>
      <c r="E50" s="80">
        <v>4653.07</v>
      </c>
      <c r="F50" s="80">
        <v>754.23000000000047</v>
      </c>
    </row>
    <row r="51" spans="1:6" x14ac:dyDescent="0.25">
      <c r="A51" s="78" t="s">
        <v>598</v>
      </c>
      <c r="B51" s="79" t="s">
        <v>599</v>
      </c>
      <c r="C51" s="80">
        <v>136127.57</v>
      </c>
      <c r="D51" s="80">
        <v>428706.77999999997</v>
      </c>
      <c r="E51" s="80">
        <v>316.89999999999998</v>
      </c>
      <c r="F51" s="80">
        <v>564517.44999999995</v>
      </c>
    </row>
    <row r="52" spans="1:6" x14ac:dyDescent="0.25">
      <c r="A52" s="78" t="s">
        <v>600</v>
      </c>
      <c r="B52" s="79" t="s">
        <v>601</v>
      </c>
      <c r="C52" s="80">
        <v>52.14</v>
      </c>
      <c r="D52" s="80">
        <v>0</v>
      </c>
      <c r="E52" s="80">
        <v>0</v>
      </c>
      <c r="F52" s="80">
        <v>52.14</v>
      </c>
    </row>
    <row r="53" spans="1:6" x14ac:dyDescent="0.25">
      <c r="A53" s="78" t="s">
        <v>602</v>
      </c>
      <c r="B53" s="79" t="s">
        <v>603</v>
      </c>
      <c r="C53" s="80">
        <v>18772.2</v>
      </c>
      <c r="D53" s="80">
        <v>0</v>
      </c>
      <c r="E53" s="80">
        <v>0</v>
      </c>
      <c r="F53" s="80">
        <v>18772.2</v>
      </c>
    </row>
    <row r="54" spans="1:6" x14ac:dyDescent="0.25">
      <c r="A54" s="78" t="s">
        <v>604</v>
      </c>
      <c r="B54" s="79" t="s">
        <v>605</v>
      </c>
      <c r="C54" s="80">
        <v>0</v>
      </c>
      <c r="D54" s="80">
        <v>3928</v>
      </c>
      <c r="E54" s="80">
        <v>0</v>
      </c>
      <c r="F54" s="80">
        <v>3928</v>
      </c>
    </row>
    <row r="55" spans="1:6" x14ac:dyDescent="0.25">
      <c r="A55" s="78" t="s">
        <v>606</v>
      </c>
      <c r="B55" s="79" t="s">
        <v>607</v>
      </c>
      <c r="C55" s="80">
        <v>-4161.5</v>
      </c>
      <c r="D55" s="80">
        <v>0</v>
      </c>
      <c r="E55" s="80">
        <v>0</v>
      </c>
      <c r="F55" s="80">
        <v>-4161.5</v>
      </c>
    </row>
    <row r="56" spans="1:6" x14ac:dyDescent="0.25">
      <c r="A56" s="78" t="s">
        <v>608</v>
      </c>
      <c r="B56" s="79" t="s">
        <v>609</v>
      </c>
      <c r="C56" s="80">
        <v>19904.27</v>
      </c>
      <c r="D56" s="80">
        <v>6011.79</v>
      </c>
      <c r="E56" s="80">
        <v>6011.79</v>
      </c>
      <c r="F56" s="80">
        <v>19904.27</v>
      </c>
    </row>
    <row r="57" spans="1:6" x14ac:dyDescent="0.25">
      <c r="A57" s="76" t="s">
        <v>610</v>
      </c>
      <c r="B57" s="73" t="s">
        <v>611</v>
      </c>
      <c r="C57" s="77">
        <v>0</v>
      </c>
      <c r="D57" s="77">
        <v>0</v>
      </c>
      <c r="E57" s="77">
        <v>0</v>
      </c>
      <c r="F57" s="77">
        <v>0</v>
      </c>
    </row>
    <row r="58" spans="1:6" x14ac:dyDescent="0.25">
      <c r="A58" s="78" t="s">
        <v>612</v>
      </c>
      <c r="B58" s="79" t="s">
        <v>613</v>
      </c>
      <c r="C58" s="80">
        <v>0</v>
      </c>
      <c r="D58" s="80">
        <v>0</v>
      </c>
      <c r="E58" s="80">
        <v>0</v>
      </c>
      <c r="F58" s="80">
        <v>0</v>
      </c>
    </row>
    <row r="59" spans="1:6" x14ac:dyDescent="0.25">
      <c r="A59" s="78" t="s">
        <v>614</v>
      </c>
      <c r="B59" s="79" t="s">
        <v>615</v>
      </c>
      <c r="C59" s="80">
        <v>0</v>
      </c>
      <c r="D59" s="80">
        <v>0</v>
      </c>
      <c r="E59" s="80">
        <v>0</v>
      </c>
      <c r="F59" s="80">
        <v>0</v>
      </c>
    </row>
    <row r="60" spans="1:6" x14ac:dyDescent="0.25">
      <c r="A60" s="76" t="s">
        <v>616</v>
      </c>
      <c r="B60" s="73" t="s">
        <v>617</v>
      </c>
      <c r="C60" s="77">
        <v>20852.34</v>
      </c>
      <c r="D60" s="77">
        <v>0</v>
      </c>
      <c r="E60" s="77">
        <v>2257.5100000000002</v>
      </c>
      <c r="F60" s="77">
        <v>18594.830000000002</v>
      </c>
    </row>
    <row r="61" spans="1:6" x14ac:dyDescent="0.25">
      <c r="A61" s="78" t="s">
        <v>618</v>
      </c>
      <c r="B61" s="79" t="s">
        <v>619</v>
      </c>
      <c r="C61" s="80">
        <v>20852.34</v>
      </c>
      <c r="D61" s="80">
        <v>0</v>
      </c>
      <c r="E61" s="80">
        <v>2257.5100000000002</v>
      </c>
      <c r="F61" s="80">
        <v>18594.830000000002</v>
      </c>
    </row>
    <row r="62" spans="1:6" x14ac:dyDescent="0.25">
      <c r="A62" s="76" t="s">
        <v>620</v>
      </c>
      <c r="B62" s="73" t="s">
        <v>621</v>
      </c>
      <c r="C62" s="77">
        <v>0</v>
      </c>
      <c r="D62" s="77">
        <v>6027.59</v>
      </c>
      <c r="E62" s="77">
        <v>0</v>
      </c>
      <c r="F62" s="77">
        <v>6027.59</v>
      </c>
    </row>
    <row r="63" spans="1:6" x14ac:dyDescent="0.25">
      <c r="A63" s="78" t="s">
        <v>622</v>
      </c>
      <c r="B63" s="79" t="s">
        <v>623</v>
      </c>
      <c r="C63" s="80">
        <v>0</v>
      </c>
      <c r="D63" s="80">
        <v>5364</v>
      </c>
      <c r="E63" s="80">
        <v>0</v>
      </c>
      <c r="F63" s="80">
        <v>5364</v>
      </c>
    </row>
    <row r="64" spans="1:6" x14ac:dyDescent="0.25">
      <c r="A64" s="78" t="s">
        <v>624</v>
      </c>
      <c r="B64" s="79" t="s">
        <v>625</v>
      </c>
      <c r="C64" s="80">
        <v>0</v>
      </c>
      <c r="D64" s="80">
        <v>663.58999999999992</v>
      </c>
      <c r="E64" s="80">
        <v>0</v>
      </c>
      <c r="F64" s="80">
        <v>663.58999999999992</v>
      </c>
    </row>
    <row r="65" spans="1:6" x14ac:dyDescent="0.25">
      <c r="A65" s="76" t="s">
        <v>40</v>
      </c>
      <c r="B65" s="73" t="s">
        <v>626</v>
      </c>
      <c r="C65" s="77">
        <v>5330986.8899999997</v>
      </c>
      <c r="D65" s="77">
        <v>0</v>
      </c>
      <c r="E65" s="77">
        <v>81292.3</v>
      </c>
      <c r="F65" s="77">
        <v>5249694.59</v>
      </c>
    </row>
    <row r="66" spans="1:6" x14ac:dyDescent="0.25">
      <c r="A66" s="76" t="s">
        <v>627</v>
      </c>
      <c r="B66" s="73" t="s">
        <v>628</v>
      </c>
      <c r="C66" s="77">
        <v>0</v>
      </c>
      <c r="D66" s="77">
        <v>0</v>
      </c>
      <c r="E66" s="77">
        <v>0</v>
      </c>
      <c r="F66" s="77">
        <v>0</v>
      </c>
    </row>
    <row r="67" spans="1:6" x14ac:dyDescent="0.25">
      <c r="A67" s="76" t="s">
        <v>629</v>
      </c>
      <c r="B67" s="73" t="s">
        <v>630</v>
      </c>
      <c r="C67" s="77">
        <v>0</v>
      </c>
      <c r="D67" s="77">
        <v>0</v>
      </c>
      <c r="E67" s="77">
        <v>0</v>
      </c>
      <c r="F67" s="77">
        <v>0</v>
      </c>
    </row>
    <row r="68" spans="1:6" x14ac:dyDescent="0.25">
      <c r="A68" s="78" t="s">
        <v>631</v>
      </c>
      <c r="B68" s="79" t="s">
        <v>632</v>
      </c>
      <c r="C68" s="80">
        <v>0</v>
      </c>
      <c r="D68" s="80">
        <v>0</v>
      </c>
      <c r="E68" s="80">
        <v>0</v>
      </c>
      <c r="F68" s="80">
        <v>0</v>
      </c>
    </row>
    <row r="69" spans="1:6" x14ac:dyDescent="0.25">
      <c r="A69" s="76" t="s">
        <v>633</v>
      </c>
      <c r="B69" s="73" t="s">
        <v>634</v>
      </c>
      <c r="C69" s="77">
        <v>5330986.8899999997</v>
      </c>
      <c r="D69" s="77">
        <v>0</v>
      </c>
      <c r="E69" s="77">
        <v>81292.3</v>
      </c>
      <c r="F69" s="77">
        <v>5249694.59</v>
      </c>
    </row>
    <row r="70" spans="1:6" x14ac:dyDescent="0.25">
      <c r="A70" s="76" t="s">
        <v>635</v>
      </c>
      <c r="B70" s="73" t="s">
        <v>634</v>
      </c>
      <c r="C70" s="77">
        <v>4156223.42</v>
      </c>
      <c r="D70" s="77">
        <v>0</v>
      </c>
      <c r="E70" s="77">
        <v>0</v>
      </c>
      <c r="F70" s="77">
        <v>4156223.42</v>
      </c>
    </row>
    <row r="71" spans="1:6" x14ac:dyDescent="0.25">
      <c r="A71" s="78" t="s">
        <v>636</v>
      </c>
      <c r="B71" s="79" t="s">
        <v>53</v>
      </c>
      <c r="C71" s="80">
        <v>73765.31</v>
      </c>
      <c r="D71" s="80">
        <v>0</v>
      </c>
      <c r="E71" s="80">
        <v>0</v>
      </c>
      <c r="F71" s="80">
        <v>73765.31</v>
      </c>
    </row>
    <row r="72" spans="1:6" x14ac:dyDescent="0.25">
      <c r="A72" s="78" t="s">
        <v>637</v>
      </c>
      <c r="B72" s="79" t="s">
        <v>638</v>
      </c>
      <c r="C72" s="80">
        <v>265307.25</v>
      </c>
      <c r="D72" s="80">
        <v>0</v>
      </c>
      <c r="E72" s="80">
        <v>0</v>
      </c>
      <c r="F72" s="80">
        <v>265307.25</v>
      </c>
    </row>
    <row r="73" spans="1:6" x14ac:dyDescent="0.25">
      <c r="A73" s="78" t="s">
        <v>639</v>
      </c>
      <c r="B73" s="79" t="s">
        <v>274</v>
      </c>
      <c r="C73" s="80">
        <v>65600.990000000005</v>
      </c>
      <c r="D73" s="80">
        <v>0</v>
      </c>
      <c r="E73" s="80">
        <v>0</v>
      </c>
      <c r="F73" s="80">
        <v>65600.990000000005</v>
      </c>
    </row>
    <row r="74" spans="1:6" x14ac:dyDescent="0.25">
      <c r="A74" s="78" t="s">
        <v>640</v>
      </c>
      <c r="B74" s="79" t="s">
        <v>641</v>
      </c>
      <c r="C74" s="80">
        <v>58389.39</v>
      </c>
      <c r="D74" s="80">
        <v>0</v>
      </c>
      <c r="E74" s="80">
        <v>0</v>
      </c>
      <c r="F74" s="80">
        <v>58389.39</v>
      </c>
    </row>
    <row r="75" spans="1:6" x14ac:dyDescent="0.25">
      <c r="A75" s="78" t="s">
        <v>642</v>
      </c>
      <c r="B75" s="79" t="s">
        <v>643</v>
      </c>
      <c r="C75" s="80">
        <v>0</v>
      </c>
      <c r="D75" s="80">
        <v>0</v>
      </c>
      <c r="E75" s="80">
        <v>0</v>
      </c>
      <c r="F75" s="80">
        <v>0</v>
      </c>
    </row>
    <row r="76" spans="1:6" x14ac:dyDescent="0.25">
      <c r="A76" s="78" t="s">
        <v>644</v>
      </c>
      <c r="B76" s="79" t="s">
        <v>645</v>
      </c>
      <c r="C76" s="80">
        <v>8760.2999999999993</v>
      </c>
      <c r="D76" s="80">
        <v>0</v>
      </c>
      <c r="E76" s="80">
        <v>0</v>
      </c>
      <c r="F76" s="80">
        <v>8760.2999999999993</v>
      </c>
    </row>
    <row r="77" spans="1:6" x14ac:dyDescent="0.25">
      <c r="A77" s="78" t="s">
        <v>646</v>
      </c>
      <c r="B77" s="79" t="s">
        <v>275</v>
      </c>
      <c r="C77" s="80">
        <v>2954.17</v>
      </c>
      <c r="D77" s="80">
        <v>0</v>
      </c>
      <c r="E77" s="80">
        <v>0</v>
      </c>
      <c r="F77" s="80">
        <v>2954.17</v>
      </c>
    </row>
    <row r="78" spans="1:6" x14ac:dyDescent="0.25">
      <c r="A78" s="78" t="s">
        <v>647</v>
      </c>
      <c r="B78" s="79" t="s">
        <v>648</v>
      </c>
      <c r="C78" s="80">
        <v>3681446.01</v>
      </c>
      <c r="D78" s="80">
        <v>0</v>
      </c>
      <c r="E78" s="80">
        <v>0</v>
      </c>
      <c r="F78" s="80">
        <v>3681446.01</v>
      </c>
    </row>
    <row r="79" spans="1:6" x14ac:dyDescent="0.25">
      <c r="A79" s="78" t="s">
        <v>649</v>
      </c>
      <c r="B79" s="79" t="s">
        <v>650</v>
      </c>
      <c r="C79" s="80">
        <v>0</v>
      </c>
      <c r="D79" s="80">
        <v>0</v>
      </c>
      <c r="E79" s="80">
        <v>0</v>
      </c>
      <c r="F79" s="80">
        <v>0</v>
      </c>
    </row>
    <row r="80" spans="1:6" x14ac:dyDescent="0.25">
      <c r="A80" s="76" t="s">
        <v>651</v>
      </c>
      <c r="B80" s="73" t="s">
        <v>652</v>
      </c>
      <c r="C80" s="77">
        <v>-1475026.08</v>
      </c>
      <c r="D80" s="77">
        <v>0</v>
      </c>
      <c r="E80" s="77">
        <v>66395.7</v>
      </c>
      <c r="F80" s="77">
        <v>-1541421.78</v>
      </c>
    </row>
    <row r="81" spans="1:6" x14ac:dyDescent="0.25">
      <c r="A81" s="78" t="s">
        <v>653</v>
      </c>
      <c r="B81" s="79" t="s">
        <v>654</v>
      </c>
      <c r="C81" s="80">
        <v>-15035.1</v>
      </c>
      <c r="D81" s="80">
        <v>0</v>
      </c>
      <c r="E81" s="80">
        <v>614.76</v>
      </c>
      <c r="F81" s="80">
        <v>-15649.86</v>
      </c>
    </row>
    <row r="82" spans="1:6" x14ac:dyDescent="0.25">
      <c r="A82" s="78" t="s">
        <v>655</v>
      </c>
      <c r="B82" s="79" t="s">
        <v>656</v>
      </c>
      <c r="C82" s="80">
        <v>-56051.87</v>
      </c>
      <c r="D82" s="80">
        <v>0</v>
      </c>
      <c r="E82" s="80">
        <v>2210.96</v>
      </c>
      <c r="F82" s="80">
        <v>-58262.83</v>
      </c>
    </row>
    <row r="83" spans="1:6" x14ac:dyDescent="0.25">
      <c r="A83" s="78" t="s">
        <v>657</v>
      </c>
      <c r="B83" s="79" t="s">
        <v>658</v>
      </c>
      <c r="C83" s="80">
        <v>-26156.95</v>
      </c>
      <c r="D83" s="80">
        <v>0</v>
      </c>
      <c r="E83" s="80">
        <v>1093.33</v>
      </c>
      <c r="F83" s="80">
        <v>-27250.28</v>
      </c>
    </row>
    <row r="84" spans="1:6" x14ac:dyDescent="0.25">
      <c r="A84" s="78" t="s">
        <v>659</v>
      </c>
      <c r="B84" s="79" t="s">
        <v>660</v>
      </c>
      <c r="C84" s="80">
        <v>-23885.41</v>
      </c>
      <c r="D84" s="80">
        <v>0</v>
      </c>
      <c r="E84" s="80">
        <v>973.19</v>
      </c>
      <c r="F84" s="80">
        <v>-24858.6</v>
      </c>
    </row>
    <row r="85" spans="1:6" x14ac:dyDescent="0.25">
      <c r="A85" s="78" t="s">
        <v>661</v>
      </c>
      <c r="B85" s="79" t="s">
        <v>662</v>
      </c>
      <c r="C85" s="80">
        <v>0</v>
      </c>
      <c r="D85" s="80">
        <v>0</v>
      </c>
      <c r="E85" s="80">
        <v>0</v>
      </c>
      <c r="F85" s="80">
        <v>0</v>
      </c>
    </row>
    <row r="86" spans="1:6" x14ac:dyDescent="0.25">
      <c r="A86" s="78" t="s">
        <v>663</v>
      </c>
      <c r="B86" s="79" t="s">
        <v>664</v>
      </c>
      <c r="C86" s="80">
        <v>-4010.22</v>
      </c>
      <c r="D86" s="80">
        <v>0</v>
      </c>
      <c r="E86" s="80">
        <v>146</v>
      </c>
      <c r="F86" s="80">
        <v>-4156.22</v>
      </c>
    </row>
    <row r="87" spans="1:6" x14ac:dyDescent="0.25">
      <c r="A87" s="78" t="s">
        <v>665</v>
      </c>
      <c r="B87" s="79" t="s">
        <v>666</v>
      </c>
      <c r="C87" s="80">
        <v>-22.41</v>
      </c>
      <c r="D87" s="80">
        <v>0</v>
      </c>
      <c r="E87" s="80">
        <v>0</v>
      </c>
      <c r="F87" s="80">
        <v>-22.41</v>
      </c>
    </row>
    <row r="88" spans="1:6" x14ac:dyDescent="0.25">
      <c r="A88" s="78" t="s">
        <v>667</v>
      </c>
      <c r="B88" s="79" t="s">
        <v>668</v>
      </c>
      <c r="C88" s="80">
        <v>-1349864.12</v>
      </c>
      <c r="D88" s="80">
        <v>0</v>
      </c>
      <c r="E88" s="80">
        <v>61357.46</v>
      </c>
      <c r="F88" s="80">
        <v>-1411221.58</v>
      </c>
    </row>
    <row r="89" spans="1:6" x14ac:dyDescent="0.25">
      <c r="A89" s="78" t="s">
        <v>669</v>
      </c>
      <c r="B89" s="79" t="s">
        <v>670</v>
      </c>
      <c r="C89" s="80">
        <v>0</v>
      </c>
      <c r="D89" s="80">
        <v>0</v>
      </c>
      <c r="E89" s="80">
        <v>0</v>
      </c>
      <c r="F89" s="80">
        <v>0</v>
      </c>
    </row>
    <row r="90" spans="1:6" x14ac:dyDescent="0.25">
      <c r="A90" s="76" t="s">
        <v>671</v>
      </c>
      <c r="B90" s="73" t="s">
        <v>672</v>
      </c>
      <c r="C90" s="77">
        <v>3710464.4299999997</v>
      </c>
      <c r="D90" s="77">
        <v>0</v>
      </c>
      <c r="E90" s="77">
        <v>0</v>
      </c>
      <c r="F90" s="77">
        <v>3710464.4299999997</v>
      </c>
    </row>
    <row r="91" spans="1:6" x14ac:dyDescent="0.25">
      <c r="A91" s="78" t="s">
        <v>673</v>
      </c>
      <c r="B91" s="79" t="s">
        <v>53</v>
      </c>
      <c r="C91" s="80">
        <v>207310.92</v>
      </c>
      <c r="D91" s="80">
        <v>0</v>
      </c>
      <c r="E91" s="80">
        <v>0</v>
      </c>
      <c r="F91" s="80">
        <v>207310.92</v>
      </c>
    </row>
    <row r="92" spans="1:6" x14ac:dyDescent="0.25">
      <c r="A92" s="78" t="s">
        <v>674</v>
      </c>
      <c r="B92" s="79" t="s">
        <v>638</v>
      </c>
      <c r="C92" s="80">
        <v>97042.79</v>
      </c>
      <c r="D92" s="80">
        <v>0</v>
      </c>
      <c r="E92" s="80">
        <v>0</v>
      </c>
      <c r="F92" s="80">
        <v>97042.79</v>
      </c>
    </row>
    <row r="93" spans="1:6" x14ac:dyDescent="0.25">
      <c r="A93" s="78" t="s">
        <v>675</v>
      </c>
      <c r="B93" s="79" t="s">
        <v>274</v>
      </c>
      <c r="C93" s="80">
        <v>310059.33</v>
      </c>
      <c r="D93" s="80">
        <v>0</v>
      </c>
      <c r="E93" s="80">
        <v>0</v>
      </c>
      <c r="F93" s="80">
        <v>310059.33</v>
      </c>
    </row>
    <row r="94" spans="1:6" x14ac:dyDescent="0.25">
      <c r="A94" s="78" t="s">
        <v>676</v>
      </c>
      <c r="B94" s="79" t="s">
        <v>641</v>
      </c>
      <c r="C94" s="80">
        <v>32218.44</v>
      </c>
      <c r="D94" s="80">
        <v>0</v>
      </c>
      <c r="E94" s="80">
        <v>0</v>
      </c>
      <c r="F94" s="80">
        <v>32218.44</v>
      </c>
    </row>
    <row r="95" spans="1:6" x14ac:dyDescent="0.25">
      <c r="A95" s="78" t="s">
        <v>677</v>
      </c>
      <c r="B95" s="79" t="s">
        <v>643</v>
      </c>
      <c r="C95" s="80">
        <v>42651.87</v>
      </c>
      <c r="D95" s="80">
        <v>0</v>
      </c>
      <c r="E95" s="80">
        <v>0</v>
      </c>
      <c r="F95" s="80">
        <v>42651.87</v>
      </c>
    </row>
    <row r="96" spans="1:6" x14ac:dyDescent="0.25">
      <c r="A96" s="78" t="s">
        <v>678</v>
      </c>
      <c r="B96" s="79" t="s">
        <v>645</v>
      </c>
      <c r="C96" s="80">
        <v>89527.360000000001</v>
      </c>
      <c r="D96" s="80">
        <v>0</v>
      </c>
      <c r="E96" s="80">
        <v>0</v>
      </c>
      <c r="F96" s="80">
        <v>89527.360000000001</v>
      </c>
    </row>
    <row r="97" spans="1:6" x14ac:dyDescent="0.25">
      <c r="A97" s="78" t="s">
        <v>679</v>
      </c>
      <c r="B97" s="79" t="s">
        <v>275</v>
      </c>
      <c r="C97" s="80">
        <v>5263.9</v>
      </c>
      <c r="D97" s="80">
        <v>0</v>
      </c>
      <c r="E97" s="80">
        <v>0</v>
      </c>
      <c r="F97" s="80">
        <v>5263.9</v>
      </c>
    </row>
    <row r="98" spans="1:6" x14ac:dyDescent="0.25">
      <c r="A98" s="78" t="s">
        <v>680</v>
      </c>
      <c r="B98" s="79" t="s">
        <v>648</v>
      </c>
      <c r="C98" s="80">
        <v>2884159.04</v>
      </c>
      <c r="D98" s="80">
        <v>0</v>
      </c>
      <c r="E98" s="80">
        <v>0</v>
      </c>
      <c r="F98" s="80">
        <v>2884159.04</v>
      </c>
    </row>
    <row r="99" spans="1:6" x14ac:dyDescent="0.25">
      <c r="A99" s="78" t="s">
        <v>681</v>
      </c>
      <c r="B99" s="79" t="s">
        <v>682</v>
      </c>
      <c r="C99" s="80">
        <v>42230.78</v>
      </c>
      <c r="D99" s="80">
        <v>0</v>
      </c>
      <c r="E99" s="80">
        <v>0</v>
      </c>
      <c r="F99" s="80">
        <v>42230.78</v>
      </c>
    </row>
    <row r="100" spans="1:6" x14ac:dyDescent="0.25">
      <c r="A100" s="76" t="s">
        <v>683</v>
      </c>
      <c r="B100" s="73" t="s">
        <v>684</v>
      </c>
      <c r="C100" s="77">
        <v>-1060674.8800000001</v>
      </c>
      <c r="D100" s="77">
        <v>0</v>
      </c>
      <c r="E100" s="77">
        <v>14896.6</v>
      </c>
      <c r="F100" s="77">
        <v>-1075571.48</v>
      </c>
    </row>
    <row r="101" spans="1:6" x14ac:dyDescent="0.25">
      <c r="A101" s="78" t="s">
        <v>685</v>
      </c>
      <c r="B101" s="79" t="s">
        <v>654</v>
      </c>
      <c r="C101" s="80">
        <v>-187871.46</v>
      </c>
      <c r="D101" s="80">
        <v>0</v>
      </c>
      <c r="E101" s="80">
        <v>619.13</v>
      </c>
      <c r="F101" s="80">
        <v>-188490.59</v>
      </c>
    </row>
    <row r="102" spans="1:6" x14ac:dyDescent="0.25">
      <c r="A102" s="78" t="s">
        <v>686</v>
      </c>
      <c r="B102" s="79" t="s">
        <v>656</v>
      </c>
      <c r="C102" s="80">
        <v>-57016.41</v>
      </c>
      <c r="D102" s="80">
        <v>0</v>
      </c>
      <c r="E102" s="80">
        <v>574.47</v>
      </c>
      <c r="F102" s="80">
        <v>-57590.879999999997</v>
      </c>
    </row>
    <row r="103" spans="1:6" x14ac:dyDescent="0.25">
      <c r="A103" s="78" t="s">
        <v>687</v>
      </c>
      <c r="B103" s="79" t="s">
        <v>658</v>
      </c>
      <c r="C103" s="80">
        <v>-250367.22</v>
      </c>
      <c r="D103" s="80">
        <v>0</v>
      </c>
      <c r="E103" s="80">
        <v>3660.37</v>
      </c>
      <c r="F103" s="80">
        <v>-254027.59</v>
      </c>
    </row>
    <row r="104" spans="1:6" x14ac:dyDescent="0.25">
      <c r="A104" s="78" t="s">
        <v>688</v>
      </c>
      <c r="B104" s="79" t="s">
        <v>660</v>
      </c>
      <c r="C104" s="80">
        <v>-32218.44</v>
      </c>
      <c r="D104" s="80">
        <v>0</v>
      </c>
      <c r="E104" s="80">
        <v>0</v>
      </c>
      <c r="F104" s="80">
        <v>-32218.44</v>
      </c>
    </row>
    <row r="105" spans="1:6" x14ac:dyDescent="0.25">
      <c r="A105" s="78" t="s">
        <v>689</v>
      </c>
      <c r="B105" s="79" t="s">
        <v>662</v>
      </c>
      <c r="C105" s="80">
        <v>-42651.87</v>
      </c>
      <c r="D105" s="80">
        <v>0</v>
      </c>
      <c r="E105" s="80">
        <v>0</v>
      </c>
      <c r="F105" s="80">
        <v>-42651.87</v>
      </c>
    </row>
    <row r="106" spans="1:6" x14ac:dyDescent="0.25">
      <c r="A106" s="78" t="s">
        <v>690</v>
      </c>
      <c r="B106" s="79" t="s">
        <v>664</v>
      </c>
      <c r="C106" s="80">
        <v>-79157.320000000007</v>
      </c>
      <c r="D106" s="80">
        <v>0</v>
      </c>
      <c r="E106" s="80">
        <v>404.14</v>
      </c>
      <c r="F106" s="80">
        <v>-79561.460000000006</v>
      </c>
    </row>
    <row r="107" spans="1:6" x14ac:dyDescent="0.25">
      <c r="A107" s="78" t="s">
        <v>691</v>
      </c>
      <c r="B107" s="79" t="s">
        <v>666</v>
      </c>
      <c r="C107" s="80">
        <v>-5263.9</v>
      </c>
      <c r="D107" s="80">
        <v>0</v>
      </c>
      <c r="E107" s="80">
        <v>24.63</v>
      </c>
      <c r="F107" s="80">
        <v>-5288.53</v>
      </c>
    </row>
    <row r="108" spans="1:6" x14ac:dyDescent="0.25">
      <c r="A108" s="78" t="s">
        <v>692</v>
      </c>
      <c r="B108" s="79" t="s">
        <v>668</v>
      </c>
      <c r="C108" s="80">
        <v>-368426.14</v>
      </c>
      <c r="D108" s="80">
        <v>0</v>
      </c>
      <c r="E108" s="80">
        <v>9613.86</v>
      </c>
      <c r="F108" s="80">
        <v>-378040</v>
      </c>
    </row>
    <row r="109" spans="1:6" x14ac:dyDescent="0.25">
      <c r="A109" s="78" t="s">
        <v>693</v>
      </c>
      <c r="B109" s="79" t="s">
        <v>694</v>
      </c>
      <c r="C109" s="80">
        <v>-37702.120000000003</v>
      </c>
      <c r="D109" s="80">
        <v>0</v>
      </c>
      <c r="E109" s="80">
        <v>0</v>
      </c>
      <c r="F109" s="80">
        <v>-37702.120000000003</v>
      </c>
    </row>
    <row r="110" spans="1:6" x14ac:dyDescent="0.25">
      <c r="A110" s="76" t="s">
        <v>695</v>
      </c>
      <c r="B110" s="73" t="s">
        <v>696</v>
      </c>
      <c r="C110" s="77">
        <v>0</v>
      </c>
      <c r="D110" s="77">
        <v>0</v>
      </c>
      <c r="E110" s="77">
        <v>0</v>
      </c>
      <c r="F110" s="77">
        <v>0</v>
      </c>
    </row>
    <row r="111" spans="1:6" x14ac:dyDescent="0.25">
      <c r="A111" s="76" t="s">
        <v>697</v>
      </c>
      <c r="B111" s="73" t="s">
        <v>696</v>
      </c>
      <c r="C111" s="77">
        <v>0</v>
      </c>
      <c r="D111" s="77">
        <v>0</v>
      </c>
      <c r="E111" s="77">
        <v>0</v>
      </c>
      <c r="F111" s="77">
        <v>0</v>
      </c>
    </row>
    <row r="112" spans="1:6" x14ac:dyDescent="0.25">
      <c r="A112" s="78" t="s">
        <v>698</v>
      </c>
      <c r="B112" s="79" t="s">
        <v>699</v>
      </c>
      <c r="C112" s="80">
        <v>0</v>
      </c>
      <c r="D112" s="80">
        <v>0</v>
      </c>
      <c r="E112" s="80">
        <v>0</v>
      </c>
      <c r="F112" s="80">
        <v>0</v>
      </c>
    </row>
    <row r="113" spans="1:9" x14ac:dyDescent="0.25">
      <c r="A113" s="76" t="s">
        <v>700</v>
      </c>
      <c r="B113" s="73" t="s">
        <v>701</v>
      </c>
      <c r="C113" s="77">
        <v>0</v>
      </c>
      <c r="D113" s="77">
        <v>0</v>
      </c>
      <c r="E113" s="77">
        <v>0</v>
      </c>
      <c r="F113" s="77">
        <v>0</v>
      </c>
    </row>
    <row r="114" spans="1:9" x14ac:dyDescent="0.25">
      <c r="A114" s="78" t="s">
        <v>702</v>
      </c>
      <c r="B114" s="79" t="s">
        <v>703</v>
      </c>
      <c r="C114" s="80">
        <v>0</v>
      </c>
      <c r="D114" s="80">
        <v>0</v>
      </c>
      <c r="E114" s="80">
        <v>0</v>
      </c>
      <c r="F114" s="80">
        <v>0</v>
      </c>
    </row>
    <row r="115" spans="1:9" x14ac:dyDescent="0.25">
      <c r="A115" s="76" t="s">
        <v>704</v>
      </c>
      <c r="B115" s="73" t="s">
        <v>705</v>
      </c>
      <c r="C115" s="77">
        <v>0</v>
      </c>
      <c r="D115" s="77">
        <v>0</v>
      </c>
      <c r="E115" s="77">
        <v>0</v>
      </c>
      <c r="F115" s="77">
        <v>0</v>
      </c>
    </row>
    <row r="116" spans="1:9" x14ac:dyDescent="0.25">
      <c r="A116" s="76" t="s">
        <v>706</v>
      </c>
      <c r="B116" s="73" t="s">
        <v>705</v>
      </c>
      <c r="C116" s="77">
        <v>9635.4599999999991</v>
      </c>
      <c r="D116" s="77">
        <v>0</v>
      </c>
      <c r="E116" s="77">
        <v>0</v>
      </c>
      <c r="F116" s="77">
        <v>9635.4599999999991</v>
      </c>
    </row>
    <row r="117" spans="1:9" x14ac:dyDescent="0.25">
      <c r="A117" s="78" t="s">
        <v>707</v>
      </c>
      <c r="B117" s="79" t="s">
        <v>699</v>
      </c>
      <c r="C117" s="80">
        <v>9635.4599999999991</v>
      </c>
      <c r="D117" s="80">
        <v>0</v>
      </c>
      <c r="E117" s="80">
        <v>0</v>
      </c>
      <c r="F117" s="80">
        <v>9635.4599999999991</v>
      </c>
    </row>
    <row r="118" spans="1:9" x14ac:dyDescent="0.25">
      <c r="A118" s="76" t="s">
        <v>708</v>
      </c>
      <c r="B118" s="73" t="s">
        <v>709</v>
      </c>
      <c r="C118" s="77">
        <v>-9635.4599999999991</v>
      </c>
      <c r="D118" s="77">
        <v>0</v>
      </c>
      <c r="E118" s="77">
        <v>0</v>
      </c>
      <c r="F118" s="77">
        <v>-9635.4599999999991</v>
      </c>
    </row>
    <row r="119" spans="1:9" x14ac:dyDescent="0.25">
      <c r="A119" s="78" t="s">
        <v>710</v>
      </c>
      <c r="B119" s="79" t="s">
        <v>711</v>
      </c>
      <c r="C119" s="80">
        <v>-9635.4599999999991</v>
      </c>
      <c r="D119" s="80">
        <v>0</v>
      </c>
      <c r="E119" s="80">
        <v>0</v>
      </c>
      <c r="F119" s="80">
        <v>-9635.4599999999991</v>
      </c>
    </row>
    <row r="120" spans="1:9" x14ac:dyDescent="0.25">
      <c r="A120" s="76" t="s">
        <v>363</v>
      </c>
      <c r="B120" s="73" t="s">
        <v>712</v>
      </c>
      <c r="C120" s="77">
        <v>-11560321.879999999</v>
      </c>
      <c r="D120" s="77">
        <v>1390207.93</v>
      </c>
      <c r="E120" s="77">
        <v>2000250.85</v>
      </c>
      <c r="F120" s="77">
        <v>-12170364.799999999</v>
      </c>
      <c r="H120" s="74">
        <f>C120-F120</f>
        <v>610042.91999999993</v>
      </c>
      <c r="I120" s="74">
        <f>+H120-H121</f>
        <v>-27622.94000000041</v>
      </c>
    </row>
    <row r="121" spans="1:9" x14ac:dyDescent="0.25">
      <c r="A121" s="76" t="s">
        <v>67</v>
      </c>
      <c r="B121" s="73" t="s">
        <v>713</v>
      </c>
      <c r="C121" s="77">
        <v>-1321198.6099999999</v>
      </c>
      <c r="D121" s="77">
        <v>668378.80000000005</v>
      </c>
      <c r="E121" s="77">
        <v>1274798.68</v>
      </c>
      <c r="F121" s="77">
        <v>-1927618.4900000002</v>
      </c>
      <c r="H121" s="74">
        <f>C121-F121+31245.98</f>
        <v>637665.86000000034</v>
      </c>
      <c r="I121" s="74">
        <f>+[2]QUADRIMESTRAL!H99</f>
        <v>0</v>
      </c>
    </row>
    <row r="122" spans="1:9" x14ac:dyDescent="0.25">
      <c r="A122" s="76" t="s">
        <v>714</v>
      </c>
      <c r="B122" s="73" t="s">
        <v>715</v>
      </c>
      <c r="C122" s="77">
        <v>-422631.42000000004</v>
      </c>
      <c r="D122" s="77">
        <v>302278.04000000004</v>
      </c>
      <c r="E122" s="77">
        <v>730395.01</v>
      </c>
      <c r="F122" s="77">
        <v>-850748.39000000013</v>
      </c>
    </row>
    <row r="123" spans="1:9" x14ac:dyDescent="0.25">
      <c r="A123" s="76" t="s">
        <v>716</v>
      </c>
      <c r="B123" s="73" t="s">
        <v>717</v>
      </c>
      <c r="C123" s="77">
        <v>-212338.37</v>
      </c>
      <c r="D123" s="77">
        <v>302278.04000000004</v>
      </c>
      <c r="E123" s="77">
        <v>399730.56000000006</v>
      </c>
      <c r="F123" s="77">
        <v>-309790.88999999996</v>
      </c>
    </row>
    <row r="124" spans="1:9" x14ac:dyDescent="0.25">
      <c r="A124" s="78" t="s">
        <v>718</v>
      </c>
      <c r="B124" s="79" t="s">
        <v>719</v>
      </c>
      <c r="C124" s="80">
        <v>-16856.43</v>
      </c>
      <c r="D124" s="80">
        <v>14096.51</v>
      </c>
      <c r="E124" s="80">
        <v>50343.53</v>
      </c>
      <c r="F124" s="80">
        <v>-53103.45</v>
      </c>
    </row>
    <row r="125" spans="1:9" x14ac:dyDescent="0.25">
      <c r="A125" s="78" t="s">
        <v>720</v>
      </c>
      <c r="B125" s="79" t="s">
        <v>721</v>
      </c>
      <c r="C125" s="80">
        <v>-300</v>
      </c>
      <c r="D125" s="80">
        <v>288181.53000000003</v>
      </c>
      <c r="E125" s="80">
        <v>349387.03000000009</v>
      </c>
      <c r="F125" s="80">
        <v>-61505.499999999993</v>
      </c>
    </row>
    <row r="126" spans="1:9" x14ac:dyDescent="0.25">
      <c r="A126" s="78" t="s">
        <v>722</v>
      </c>
      <c r="B126" s="79" t="s">
        <v>723</v>
      </c>
      <c r="C126" s="80">
        <v>0</v>
      </c>
      <c r="D126" s="80">
        <v>0</v>
      </c>
      <c r="E126" s="80">
        <v>0</v>
      </c>
      <c r="F126" s="80">
        <v>0</v>
      </c>
    </row>
    <row r="127" spans="1:9" x14ac:dyDescent="0.25">
      <c r="A127" s="78" t="s">
        <v>724</v>
      </c>
      <c r="B127" s="79" t="s">
        <v>725</v>
      </c>
      <c r="C127" s="80">
        <v>-178519.74</v>
      </c>
      <c r="D127" s="80">
        <v>0</v>
      </c>
      <c r="E127" s="80">
        <v>0</v>
      </c>
      <c r="F127" s="80">
        <v>-178519.74</v>
      </c>
      <c r="I127" s="74">
        <v>31245.979999999516</v>
      </c>
    </row>
    <row r="128" spans="1:9" x14ac:dyDescent="0.25">
      <c r="A128" s="78" t="s">
        <v>726</v>
      </c>
      <c r="B128" s="79" t="s">
        <v>727</v>
      </c>
      <c r="C128" s="80">
        <v>0</v>
      </c>
      <c r="D128" s="80">
        <v>0</v>
      </c>
      <c r="E128" s="80">
        <v>0</v>
      </c>
      <c r="F128" s="80">
        <v>0</v>
      </c>
    </row>
    <row r="129" spans="1:6" x14ac:dyDescent="0.25">
      <c r="A129" s="78" t="s">
        <v>728</v>
      </c>
      <c r="B129" s="79" t="s">
        <v>729</v>
      </c>
      <c r="C129" s="80">
        <v>-13355.03</v>
      </c>
      <c r="D129" s="80">
        <v>0</v>
      </c>
      <c r="E129" s="80">
        <v>0</v>
      </c>
      <c r="F129" s="80">
        <v>-13355.03</v>
      </c>
    </row>
    <row r="130" spans="1:6" x14ac:dyDescent="0.25">
      <c r="A130" s="78" t="s">
        <v>730</v>
      </c>
      <c r="B130" s="79" t="s">
        <v>731</v>
      </c>
      <c r="C130" s="80">
        <v>-3307.17</v>
      </c>
      <c r="D130" s="80">
        <v>0</v>
      </c>
      <c r="E130" s="80">
        <v>0</v>
      </c>
      <c r="F130" s="80">
        <v>-3307.17</v>
      </c>
    </row>
    <row r="131" spans="1:6" x14ac:dyDescent="0.25">
      <c r="A131" s="76" t="s">
        <v>732</v>
      </c>
      <c r="B131" s="73" t="s">
        <v>733</v>
      </c>
      <c r="C131" s="77">
        <v>-210293.05000000005</v>
      </c>
      <c r="D131" s="77">
        <v>0</v>
      </c>
      <c r="E131" s="77">
        <v>330664.45</v>
      </c>
      <c r="F131" s="77">
        <v>-540957.50000000012</v>
      </c>
    </row>
    <row r="132" spans="1:6" x14ac:dyDescent="0.25">
      <c r="A132" s="78" t="s">
        <v>734</v>
      </c>
      <c r="B132" s="79" t="s">
        <v>735</v>
      </c>
      <c r="C132" s="80">
        <v>-47.19</v>
      </c>
      <c r="D132" s="80">
        <v>0</v>
      </c>
      <c r="E132" s="80">
        <v>0</v>
      </c>
      <c r="F132" s="80">
        <v>-47.19</v>
      </c>
    </row>
    <row r="133" spans="1:6" x14ac:dyDescent="0.25">
      <c r="A133" s="78" t="s">
        <v>736</v>
      </c>
      <c r="B133" s="79" t="s">
        <v>737</v>
      </c>
      <c r="C133" s="80">
        <v>319077.42</v>
      </c>
      <c r="D133" s="80">
        <v>0</v>
      </c>
      <c r="E133" s="80">
        <v>330664.45</v>
      </c>
      <c r="F133" s="80">
        <v>-11587.030000000028</v>
      </c>
    </row>
    <row r="134" spans="1:6" x14ac:dyDescent="0.25">
      <c r="A134" s="78" t="s">
        <v>738</v>
      </c>
      <c r="B134" s="79" t="s">
        <v>739</v>
      </c>
      <c r="C134" s="80">
        <v>413.51</v>
      </c>
      <c r="D134" s="80">
        <v>0</v>
      </c>
      <c r="E134" s="80">
        <v>0</v>
      </c>
      <c r="F134" s="80">
        <v>413.51</v>
      </c>
    </row>
    <row r="135" spans="1:6" x14ac:dyDescent="0.25">
      <c r="A135" s="78" t="s">
        <v>740</v>
      </c>
      <c r="B135" s="79" t="s">
        <v>741</v>
      </c>
      <c r="C135" s="80">
        <v>0</v>
      </c>
      <c r="D135" s="80">
        <v>0</v>
      </c>
      <c r="E135" s="80">
        <v>0</v>
      </c>
      <c r="F135" s="80">
        <v>0</v>
      </c>
    </row>
    <row r="136" spans="1:6" x14ac:dyDescent="0.25">
      <c r="A136" s="78" t="s">
        <v>742</v>
      </c>
      <c r="B136" s="79" t="s">
        <v>743</v>
      </c>
      <c r="C136" s="80">
        <v>0</v>
      </c>
      <c r="D136" s="80">
        <v>0</v>
      </c>
      <c r="E136" s="80">
        <v>0</v>
      </c>
      <c r="F136" s="80">
        <v>0</v>
      </c>
    </row>
    <row r="137" spans="1:6" x14ac:dyDescent="0.25">
      <c r="A137" s="78" t="s">
        <v>744</v>
      </c>
      <c r="B137" s="79" t="s">
        <v>745</v>
      </c>
      <c r="C137" s="80">
        <v>-13.98</v>
      </c>
      <c r="D137" s="80">
        <v>0</v>
      </c>
      <c r="E137" s="80">
        <v>0</v>
      </c>
      <c r="F137" s="80">
        <v>-13.98</v>
      </c>
    </row>
    <row r="138" spans="1:6" x14ac:dyDescent="0.25">
      <c r="A138" s="78" t="s">
        <v>746</v>
      </c>
      <c r="B138" s="79" t="s">
        <v>747</v>
      </c>
      <c r="C138" s="80">
        <v>-529722.81000000006</v>
      </c>
      <c r="D138" s="80">
        <v>0</v>
      </c>
      <c r="E138" s="80">
        <v>0</v>
      </c>
      <c r="F138" s="80">
        <v>-529722.81000000006</v>
      </c>
    </row>
    <row r="139" spans="1:6" x14ac:dyDescent="0.25">
      <c r="A139" s="76" t="s">
        <v>748</v>
      </c>
      <c r="B139" s="73" t="s">
        <v>749</v>
      </c>
      <c r="C139" s="77">
        <v>-441658.56</v>
      </c>
      <c r="D139" s="77">
        <v>347152.51</v>
      </c>
      <c r="E139" s="77">
        <v>453813.23000000004</v>
      </c>
      <c r="F139" s="77">
        <v>-548319.28</v>
      </c>
    </row>
    <row r="140" spans="1:6" x14ac:dyDescent="0.25">
      <c r="A140" s="76" t="s">
        <v>750</v>
      </c>
      <c r="B140" s="73" t="s">
        <v>751</v>
      </c>
      <c r="C140" s="77">
        <v>-440252.12</v>
      </c>
      <c r="D140" s="77">
        <v>347152.51</v>
      </c>
      <c r="E140" s="77">
        <v>453813.23000000004</v>
      </c>
      <c r="F140" s="77">
        <v>-546912.84000000008</v>
      </c>
    </row>
    <row r="141" spans="1:6" x14ac:dyDescent="0.25">
      <c r="A141" s="78" t="s">
        <v>752</v>
      </c>
      <c r="B141" s="79" t="s">
        <v>753</v>
      </c>
      <c r="C141" s="80">
        <v>0</v>
      </c>
      <c r="D141" s="80">
        <v>347152.51</v>
      </c>
      <c r="E141" s="80">
        <v>347152.51</v>
      </c>
      <c r="F141" s="80">
        <v>0</v>
      </c>
    </row>
    <row r="142" spans="1:6" x14ac:dyDescent="0.25">
      <c r="A142" s="78" t="s">
        <v>754</v>
      </c>
      <c r="B142" s="79" t="s">
        <v>755</v>
      </c>
      <c r="C142" s="80">
        <v>0</v>
      </c>
      <c r="D142" s="80">
        <v>0</v>
      </c>
      <c r="E142" s="80">
        <v>0</v>
      </c>
      <c r="F142" s="80">
        <v>0</v>
      </c>
    </row>
    <row r="143" spans="1:6" x14ac:dyDescent="0.25">
      <c r="A143" s="78" t="s">
        <v>756</v>
      </c>
      <c r="B143" s="79" t="s">
        <v>757</v>
      </c>
      <c r="C143" s="80">
        <v>-19903.669999999998</v>
      </c>
      <c r="D143" s="80">
        <v>0</v>
      </c>
      <c r="E143" s="80">
        <v>0</v>
      </c>
      <c r="F143" s="80">
        <v>-19903.669999999998</v>
      </c>
    </row>
    <row r="144" spans="1:6" x14ac:dyDescent="0.25">
      <c r="A144" s="78" t="s">
        <v>758</v>
      </c>
      <c r="B144" s="79" t="s">
        <v>759</v>
      </c>
      <c r="C144" s="80">
        <v>-191049.87</v>
      </c>
      <c r="D144" s="80">
        <v>0</v>
      </c>
      <c r="E144" s="80">
        <v>67373</v>
      </c>
      <c r="F144" s="80">
        <v>-258422.87</v>
      </c>
    </row>
    <row r="145" spans="1:6" x14ac:dyDescent="0.25">
      <c r="A145" s="78" t="s">
        <v>760</v>
      </c>
      <c r="B145" s="79" t="s">
        <v>761</v>
      </c>
      <c r="C145" s="80">
        <v>-68892.5</v>
      </c>
      <c r="D145" s="80">
        <v>0</v>
      </c>
      <c r="E145" s="80">
        <v>17096.07</v>
      </c>
      <c r="F145" s="80">
        <v>-85988.57</v>
      </c>
    </row>
    <row r="146" spans="1:6" x14ac:dyDescent="0.25">
      <c r="A146" s="78" t="s">
        <v>762</v>
      </c>
      <c r="B146" s="79" t="s">
        <v>763</v>
      </c>
      <c r="C146" s="80">
        <v>-126585.96</v>
      </c>
      <c r="D146" s="80">
        <v>0</v>
      </c>
      <c r="E146" s="80">
        <v>20192.25</v>
      </c>
      <c r="F146" s="80">
        <v>-146778.21000000002</v>
      </c>
    </row>
    <row r="147" spans="1:6" x14ac:dyDescent="0.25">
      <c r="A147" s="78" t="s">
        <v>764</v>
      </c>
      <c r="B147" s="79" t="s">
        <v>765</v>
      </c>
      <c r="C147" s="80">
        <v>-3767.87</v>
      </c>
      <c r="D147" s="80">
        <v>0</v>
      </c>
      <c r="E147" s="80">
        <v>1999.4</v>
      </c>
      <c r="F147" s="80">
        <v>-5767.2699999999995</v>
      </c>
    </row>
    <row r="148" spans="1:6" x14ac:dyDescent="0.25">
      <c r="A148" s="78" t="s">
        <v>766</v>
      </c>
      <c r="B148" s="79" t="s">
        <v>767</v>
      </c>
      <c r="C148" s="80">
        <v>0</v>
      </c>
      <c r="D148" s="80">
        <v>0</v>
      </c>
      <c r="E148" s="80">
        <v>0</v>
      </c>
      <c r="F148" s="80">
        <v>0</v>
      </c>
    </row>
    <row r="149" spans="1:6" x14ac:dyDescent="0.25">
      <c r="A149" s="78" t="s">
        <v>768</v>
      </c>
      <c r="B149" s="79" t="s">
        <v>769</v>
      </c>
      <c r="C149" s="80">
        <v>-20765.240000000002</v>
      </c>
      <c r="D149" s="80">
        <v>0</v>
      </c>
      <c r="E149" s="80">
        <v>0</v>
      </c>
      <c r="F149" s="80">
        <v>-20765.240000000002</v>
      </c>
    </row>
    <row r="150" spans="1:6" x14ac:dyDescent="0.25">
      <c r="A150" s="78" t="s">
        <v>770</v>
      </c>
      <c r="B150" s="79" t="s">
        <v>771</v>
      </c>
      <c r="C150" s="80">
        <v>-9287.01</v>
      </c>
      <c r="D150" s="80">
        <v>0</v>
      </c>
      <c r="E150" s="80">
        <v>0</v>
      </c>
      <c r="F150" s="80">
        <v>-9287.01</v>
      </c>
    </row>
    <row r="151" spans="1:6" x14ac:dyDescent="0.25">
      <c r="A151" s="78" t="s">
        <v>772</v>
      </c>
      <c r="B151" s="79" t="s">
        <v>727</v>
      </c>
      <c r="C151" s="80">
        <v>0</v>
      </c>
      <c r="D151" s="80">
        <v>0</v>
      </c>
      <c r="E151" s="80">
        <v>0</v>
      </c>
      <c r="F151" s="80">
        <v>0</v>
      </c>
    </row>
    <row r="152" spans="1:6" x14ac:dyDescent="0.25">
      <c r="A152" s="76" t="s">
        <v>773</v>
      </c>
      <c r="B152" s="73" t="s">
        <v>774</v>
      </c>
      <c r="C152" s="77">
        <v>-1406.44</v>
      </c>
      <c r="D152" s="77">
        <v>0</v>
      </c>
      <c r="E152" s="77">
        <v>0</v>
      </c>
      <c r="F152" s="77">
        <v>-1406.44</v>
      </c>
    </row>
    <row r="153" spans="1:6" x14ac:dyDescent="0.25">
      <c r="A153" s="78" t="s">
        <v>775</v>
      </c>
      <c r="B153" s="79" t="s">
        <v>776</v>
      </c>
      <c r="C153" s="80">
        <v>0</v>
      </c>
      <c r="D153" s="80">
        <v>0</v>
      </c>
      <c r="E153" s="80">
        <v>0</v>
      </c>
      <c r="F153" s="80">
        <v>0</v>
      </c>
    </row>
    <row r="154" spans="1:6" x14ac:dyDescent="0.25">
      <c r="A154" s="78" t="s">
        <v>777</v>
      </c>
      <c r="B154" s="79" t="s">
        <v>778</v>
      </c>
      <c r="C154" s="80">
        <v>-1406.44</v>
      </c>
      <c r="D154" s="80">
        <v>0</v>
      </c>
      <c r="E154" s="80">
        <v>0</v>
      </c>
      <c r="F154" s="80">
        <v>-1406.44</v>
      </c>
    </row>
    <row r="155" spans="1:6" x14ac:dyDescent="0.25">
      <c r="A155" s="78" t="s">
        <v>779</v>
      </c>
      <c r="B155" s="79" t="s">
        <v>780</v>
      </c>
      <c r="C155" s="80">
        <v>0</v>
      </c>
      <c r="D155" s="80">
        <v>0</v>
      </c>
      <c r="E155" s="80">
        <v>0</v>
      </c>
      <c r="F155" s="80">
        <v>0</v>
      </c>
    </row>
    <row r="156" spans="1:6" x14ac:dyDescent="0.25">
      <c r="A156" s="78" t="s">
        <v>781</v>
      </c>
      <c r="B156" s="79" t="s">
        <v>782</v>
      </c>
      <c r="C156" s="80">
        <v>0</v>
      </c>
      <c r="D156" s="80">
        <v>0</v>
      </c>
      <c r="E156" s="80">
        <v>0</v>
      </c>
      <c r="F156" s="80">
        <v>0</v>
      </c>
    </row>
    <row r="157" spans="1:6" x14ac:dyDescent="0.25">
      <c r="A157" s="76" t="s">
        <v>783</v>
      </c>
      <c r="B157" s="73" t="s">
        <v>784</v>
      </c>
      <c r="C157" s="77">
        <v>-42297.52</v>
      </c>
      <c r="D157" s="77">
        <v>0</v>
      </c>
      <c r="E157" s="77">
        <v>35701.049999999996</v>
      </c>
      <c r="F157" s="77">
        <v>-77998.569999999992</v>
      </c>
    </row>
    <row r="158" spans="1:6" x14ac:dyDescent="0.25">
      <c r="A158" s="76" t="s">
        <v>785</v>
      </c>
      <c r="B158" s="73" t="s">
        <v>786</v>
      </c>
      <c r="C158" s="77">
        <v>-42297.52</v>
      </c>
      <c r="D158" s="77">
        <v>0</v>
      </c>
      <c r="E158" s="77">
        <v>35701.049999999996</v>
      </c>
      <c r="F158" s="77">
        <v>-77998.569999999992</v>
      </c>
    </row>
    <row r="159" spans="1:6" x14ac:dyDescent="0.25">
      <c r="A159" s="78" t="s">
        <v>787</v>
      </c>
      <c r="B159" s="79" t="s">
        <v>788</v>
      </c>
      <c r="C159" s="80">
        <v>-2173.59</v>
      </c>
      <c r="D159" s="80">
        <v>0</v>
      </c>
      <c r="E159" s="80">
        <v>2365.3000000000002</v>
      </c>
      <c r="F159" s="80">
        <v>-4538.8900000000003</v>
      </c>
    </row>
    <row r="160" spans="1:6" x14ac:dyDescent="0.25">
      <c r="A160" s="78" t="s">
        <v>789</v>
      </c>
      <c r="B160" s="79" t="s">
        <v>790</v>
      </c>
      <c r="C160" s="80">
        <v>-10523.9</v>
      </c>
      <c r="D160" s="80">
        <v>0</v>
      </c>
      <c r="E160" s="80">
        <v>9540.64</v>
      </c>
      <c r="F160" s="80">
        <v>-20064.54</v>
      </c>
    </row>
    <row r="161" spans="1:6" x14ac:dyDescent="0.25">
      <c r="A161" s="78" t="s">
        <v>791</v>
      </c>
      <c r="B161" s="79" t="s">
        <v>792</v>
      </c>
      <c r="C161" s="80">
        <v>-8114.5</v>
      </c>
      <c r="D161" s="80">
        <v>0</v>
      </c>
      <c r="E161" s="80">
        <v>4362.1899999999996</v>
      </c>
      <c r="F161" s="80">
        <v>-12476.689999999999</v>
      </c>
    </row>
    <row r="162" spans="1:6" x14ac:dyDescent="0.25">
      <c r="A162" s="78" t="s">
        <v>793</v>
      </c>
      <c r="B162" s="79" t="s">
        <v>794</v>
      </c>
      <c r="C162" s="80">
        <v>-21485.53</v>
      </c>
      <c r="D162" s="80">
        <v>0</v>
      </c>
      <c r="E162" s="80">
        <v>19432.919999999998</v>
      </c>
      <c r="F162" s="80">
        <v>-40918.449999999997</v>
      </c>
    </row>
    <row r="163" spans="1:6" x14ac:dyDescent="0.25">
      <c r="A163" s="78" t="s">
        <v>795</v>
      </c>
      <c r="B163" s="79" t="s">
        <v>796</v>
      </c>
      <c r="C163" s="80">
        <v>0</v>
      </c>
      <c r="D163" s="80">
        <v>0</v>
      </c>
      <c r="E163" s="80">
        <v>0</v>
      </c>
      <c r="F163" s="80">
        <v>0</v>
      </c>
    </row>
    <row r="164" spans="1:6" x14ac:dyDescent="0.25">
      <c r="A164" s="76" t="s">
        <v>797</v>
      </c>
      <c r="B164" s="73" t="s">
        <v>798</v>
      </c>
      <c r="C164" s="77">
        <v>-414611.11</v>
      </c>
      <c r="D164" s="77">
        <v>18948.25</v>
      </c>
      <c r="E164" s="77">
        <v>54889.39</v>
      </c>
      <c r="F164" s="77">
        <v>-450552.25</v>
      </c>
    </row>
    <row r="165" spans="1:6" x14ac:dyDescent="0.25">
      <c r="A165" s="76" t="s">
        <v>799</v>
      </c>
      <c r="B165" s="73" t="s">
        <v>800</v>
      </c>
      <c r="C165" s="77">
        <v>-414611.11</v>
      </c>
      <c r="D165" s="77">
        <v>18948.25</v>
      </c>
      <c r="E165" s="77">
        <v>54889.39</v>
      </c>
      <c r="F165" s="77">
        <v>-450552.25</v>
      </c>
    </row>
    <row r="166" spans="1:6" x14ac:dyDescent="0.25">
      <c r="A166" s="78" t="s">
        <v>801</v>
      </c>
      <c r="B166" s="79" t="s">
        <v>802</v>
      </c>
      <c r="C166" s="80">
        <v>-247419.67</v>
      </c>
      <c r="D166" s="80">
        <v>12498.82</v>
      </c>
      <c r="E166" s="80">
        <v>23604.959999999999</v>
      </c>
      <c r="F166" s="80">
        <v>-258525.81000000003</v>
      </c>
    </row>
    <row r="167" spans="1:6" x14ac:dyDescent="0.25">
      <c r="A167" s="78" t="s">
        <v>803</v>
      </c>
      <c r="B167" s="79" t="s">
        <v>804</v>
      </c>
      <c r="C167" s="80">
        <v>-60238.27</v>
      </c>
      <c r="D167" s="80">
        <v>1588.99</v>
      </c>
      <c r="E167" s="80">
        <v>17204.95</v>
      </c>
      <c r="F167" s="80">
        <v>-75854.23</v>
      </c>
    </row>
    <row r="168" spans="1:6" x14ac:dyDescent="0.25">
      <c r="A168" s="78" t="s">
        <v>805</v>
      </c>
      <c r="B168" s="79" t="s">
        <v>806</v>
      </c>
      <c r="C168" s="80">
        <v>-19793.32</v>
      </c>
      <c r="D168" s="80">
        <v>999.88999999999987</v>
      </c>
      <c r="E168" s="80">
        <v>1888.38</v>
      </c>
      <c r="F168" s="80">
        <v>-20681.809999999998</v>
      </c>
    </row>
    <row r="169" spans="1:6" x14ac:dyDescent="0.25">
      <c r="A169" s="78" t="s">
        <v>807</v>
      </c>
      <c r="B169" s="79" t="s">
        <v>808</v>
      </c>
      <c r="C169" s="80">
        <v>-2474.19</v>
      </c>
      <c r="D169" s="80">
        <v>125.02</v>
      </c>
      <c r="E169" s="80">
        <v>236.04000000000002</v>
      </c>
      <c r="F169" s="80">
        <v>-2585.21</v>
      </c>
    </row>
    <row r="170" spans="1:6" x14ac:dyDescent="0.25">
      <c r="A170" s="78" t="s">
        <v>809</v>
      </c>
      <c r="B170" s="79" t="s">
        <v>810</v>
      </c>
      <c r="C170" s="80">
        <v>-63361.54</v>
      </c>
      <c r="D170" s="80">
        <v>3187.2700000000004</v>
      </c>
      <c r="E170" s="80">
        <v>6019.2800000000007</v>
      </c>
      <c r="F170" s="80">
        <v>-66193.55</v>
      </c>
    </row>
    <row r="171" spans="1:6" x14ac:dyDescent="0.25">
      <c r="A171" s="78" t="s">
        <v>811</v>
      </c>
      <c r="B171" s="79" t="s">
        <v>812</v>
      </c>
      <c r="C171" s="80">
        <v>-4944.6000000000004</v>
      </c>
      <c r="D171" s="80">
        <v>127.11</v>
      </c>
      <c r="E171" s="80">
        <v>1376.3600000000001</v>
      </c>
      <c r="F171" s="80">
        <v>-6193.85</v>
      </c>
    </row>
    <row r="172" spans="1:6" x14ac:dyDescent="0.25">
      <c r="A172" s="78" t="s">
        <v>813</v>
      </c>
      <c r="B172" s="79" t="s">
        <v>814</v>
      </c>
      <c r="C172" s="80">
        <v>-618.09</v>
      </c>
      <c r="D172" s="80">
        <v>15.91</v>
      </c>
      <c r="E172" s="80">
        <v>172.07999999999998</v>
      </c>
      <c r="F172" s="80">
        <v>-774.26</v>
      </c>
    </row>
    <row r="173" spans="1:6" x14ac:dyDescent="0.25">
      <c r="A173" s="78" t="s">
        <v>815</v>
      </c>
      <c r="B173" s="79" t="s">
        <v>816</v>
      </c>
      <c r="C173" s="80">
        <v>-15761.43</v>
      </c>
      <c r="D173" s="80">
        <v>405.23999999999995</v>
      </c>
      <c r="E173" s="80">
        <v>4387.34</v>
      </c>
      <c r="F173" s="80">
        <v>-19743.53</v>
      </c>
    </row>
    <row r="174" spans="1:6" x14ac:dyDescent="0.25">
      <c r="A174" s="76" t="s">
        <v>817</v>
      </c>
      <c r="B174" s="73" t="s">
        <v>818</v>
      </c>
      <c r="C174" s="77">
        <v>-10239123.27</v>
      </c>
      <c r="D174" s="77">
        <v>721829.12999999989</v>
      </c>
      <c r="E174" s="77">
        <v>725452.17</v>
      </c>
      <c r="F174" s="77">
        <v>-10242746.309999999</v>
      </c>
    </row>
    <row r="175" spans="1:6" x14ac:dyDescent="0.25">
      <c r="A175" s="76" t="s">
        <v>819</v>
      </c>
      <c r="B175" s="73" t="s">
        <v>820</v>
      </c>
      <c r="C175" s="77">
        <v>-7583643.5499999998</v>
      </c>
      <c r="D175" s="77">
        <v>706932.52999999991</v>
      </c>
      <c r="E175" s="77">
        <v>725452.17</v>
      </c>
      <c r="F175" s="77">
        <v>-7602163.1899999995</v>
      </c>
    </row>
    <row r="176" spans="1:6" x14ac:dyDescent="0.25">
      <c r="A176" s="76" t="s">
        <v>821</v>
      </c>
      <c r="B176" s="73" t="s">
        <v>820</v>
      </c>
      <c r="C176" s="77">
        <v>-7583643.5499999998</v>
      </c>
      <c r="D176" s="77">
        <v>706932.52999999991</v>
      </c>
      <c r="E176" s="77">
        <v>725452.17</v>
      </c>
      <c r="F176" s="77">
        <v>-7602163.1899999995</v>
      </c>
    </row>
    <row r="177" spans="1:6" x14ac:dyDescent="0.25">
      <c r="A177" s="78" t="s">
        <v>822</v>
      </c>
      <c r="B177" s="79" t="s">
        <v>823</v>
      </c>
      <c r="C177" s="80">
        <v>-3685591.11</v>
      </c>
      <c r="D177" s="80">
        <v>640536.82999999996</v>
      </c>
      <c r="E177" s="80">
        <v>725452.17</v>
      </c>
      <c r="F177" s="80">
        <v>-3770506.45</v>
      </c>
    </row>
    <row r="178" spans="1:6" x14ac:dyDescent="0.25">
      <c r="A178" s="78" t="s">
        <v>824</v>
      </c>
      <c r="B178" s="79" t="s">
        <v>825</v>
      </c>
      <c r="C178" s="80">
        <v>-578758.76</v>
      </c>
      <c r="D178" s="80">
        <v>0</v>
      </c>
      <c r="E178" s="80">
        <v>0</v>
      </c>
      <c r="F178" s="80">
        <v>-578758.76</v>
      </c>
    </row>
    <row r="179" spans="1:6" x14ac:dyDescent="0.25">
      <c r="A179" s="78" t="s">
        <v>826</v>
      </c>
      <c r="B179" s="79" t="s">
        <v>827</v>
      </c>
      <c r="C179" s="80">
        <v>-643786.51</v>
      </c>
      <c r="D179" s="80">
        <v>0</v>
      </c>
      <c r="E179" s="80">
        <v>0</v>
      </c>
      <c r="F179" s="80">
        <v>-643786.51</v>
      </c>
    </row>
    <row r="180" spans="1:6" x14ac:dyDescent="0.25">
      <c r="A180" s="78" t="s">
        <v>828</v>
      </c>
      <c r="B180" s="79" t="s">
        <v>829</v>
      </c>
      <c r="C180" s="80">
        <v>-2675507.17</v>
      </c>
      <c r="D180" s="80">
        <v>66395.7</v>
      </c>
      <c r="E180" s="80">
        <v>0</v>
      </c>
      <c r="F180" s="80">
        <v>-2609111.4699999997</v>
      </c>
    </row>
    <row r="181" spans="1:6" x14ac:dyDescent="0.25">
      <c r="A181" s="76" t="s">
        <v>830</v>
      </c>
      <c r="B181" s="73" t="s">
        <v>798</v>
      </c>
      <c r="C181" s="77">
        <v>-2655479.7200000002</v>
      </c>
      <c r="D181" s="77">
        <v>14896.6</v>
      </c>
      <c r="E181" s="77">
        <v>0</v>
      </c>
      <c r="F181" s="77">
        <v>-2640583.12</v>
      </c>
    </row>
    <row r="182" spans="1:6" x14ac:dyDescent="0.25">
      <c r="A182" s="76" t="s">
        <v>831</v>
      </c>
      <c r="B182" s="73" t="s">
        <v>798</v>
      </c>
      <c r="C182" s="77">
        <v>0</v>
      </c>
      <c r="D182" s="77">
        <v>0</v>
      </c>
      <c r="E182" s="77">
        <v>0</v>
      </c>
      <c r="F182" s="77">
        <v>0</v>
      </c>
    </row>
    <row r="183" spans="1:6" x14ac:dyDescent="0.25">
      <c r="A183" s="78" t="s">
        <v>832</v>
      </c>
      <c r="B183" s="79" t="s">
        <v>833</v>
      </c>
      <c r="C183" s="80">
        <v>0</v>
      </c>
      <c r="D183" s="80">
        <v>0</v>
      </c>
      <c r="E183" s="80">
        <v>0</v>
      </c>
      <c r="F183" s="80">
        <v>0</v>
      </c>
    </row>
    <row r="184" spans="1:6" x14ac:dyDescent="0.25">
      <c r="A184" s="76" t="s">
        <v>834</v>
      </c>
      <c r="B184" s="73" t="s">
        <v>835</v>
      </c>
      <c r="C184" s="77">
        <v>-2655479.7200000002</v>
      </c>
      <c r="D184" s="77">
        <v>14896.6</v>
      </c>
      <c r="E184" s="77">
        <v>0</v>
      </c>
      <c r="F184" s="77">
        <v>-2640583.12</v>
      </c>
    </row>
    <row r="185" spans="1:6" x14ac:dyDescent="0.25">
      <c r="A185" s="78" t="s">
        <v>836</v>
      </c>
      <c r="B185" s="79" t="s">
        <v>837</v>
      </c>
      <c r="C185" s="80">
        <v>-2655479.7200000002</v>
      </c>
      <c r="D185" s="80">
        <v>14896.6</v>
      </c>
      <c r="E185" s="80">
        <v>0</v>
      </c>
      <c r="F185" s="80">
        <v>-2640583.12</v>
      </c>
    </row>
    <row r="186" spans="1:6" x14ac:dyDescent="0.25">
      <c r="A186" s="76" t="s">
        <v>838</v>
      </c>
      <c r="B186" s="73" t="s">
        <v>839</v>
      </c>
      <c r="C186" s="77">
        <v>0</v>
      </c>
      <c r="D186" s="77">
        <v>0</v>
      </c>
      <c r="E186" s="77">
        <v>0</v>
      </c>
      <c r="F186" s="77">
        <v>0</v>
      </c>
    </row>
    <row r="187" spans="1:6" x14ac:dyDescent="0.25">
      <c r="A187" s="76" t="s">
        <v>840</v>
      </c>
      <c r="B187" s="73" t="s">
        <v>839</v>
      </c>
      <c r="C187" s="77">
        <v>0</v>
      </c>
      <c r="D187" s="77">
        <v>0</v>
      </c>
      <c r="E187" s="77">
        <v>0</v>
      </c>
      <c r="F187" s="77">
        <v>0</v>
      </c>
    </row>
    <row r="188" spans="1:6" x14ac:dyDescent="0.25">
      <c r="A188" s="76" t="s">
        <v>841</v>
      </c>
      <c r="B188" s="73" t="s">
        <v>839</v>
      </c>
      <c r="C188" s="77">
        <v>0</v>
      </c>
      <c r="D188" s="77">
        <v>0</v>
      </c>
      <c r="E188" s="77">
        <v>0</v>
      </c>
      <c r="F188" s="77">
        <v>0</v>
      </c>
    </row>
    <row r="189" spans="1:6" x14ac:dyDescent="0.25">
      <c r="A189" s="78" t="s">
        <v>842</v>
      </c>
      <c r="B189" s="79" t="s">
        <v>839</v>
      </c>
      <c r="C189" s="80">
        <v>0</v>
      </c>
      <c r="D189" s="80">
        <v>0</v>
      </c>
      <c r="E189" s="80">
        <v>0</v>
      </c>
      <c r="F189" s="80">
        <v>0</v>
      </c>
    </row>
    <row r="190" spans="1:6" x14ac:dyDescent="0.25">
      <c r="A190" s="76" t="s">
        <v>843</v>
      </c>
      <c r="B190" s="73" t="s">
        <v>844</v>
      </c>
      <c r="C190" s="77">
        <v>0</v>
      </c>
      <c r="D190" s="77">
        <v>0</v>
      </c>
      <c r="E190" s="77">
        <v>0</v>
      </c>
      <c r="F190" s="77">
        <v>0</v>
      </c>
    </row>
    <row r="191" spans="1:6" x14ac:dyDescent="0.25">
      <c r="A191" s="76" t="s">
        <v>845</v>
      </c>
      <c r="B191" s="73" t="s">
        <v>844</v>
      </c>
      <c r="C191" s="77">
        <v>0</v>
      </c>
      <c r="D191" s="77">
        <v>0</v>
      </c>
      <c r="E191" s="77">
        <v>0</v>
      </c>
      <c r="F191" s="77">
        <v>0</v>
      </c>
    </row>
    <row r="192" spans="1:6" x14ac:dyDescent="0.25">
      <c r="A192" s="78" t="s">
        <v>846</v>
      </c>
      <c r="B192" s="79" t="s">
        <v>847</v>
      </c>
      <c r="C192" s="80">
        <v>0</v>
      </c>
      <c r="D192" s="80">
        <v>0</v>
      </c>
      <c r="E192" s="80">
        <v>0</v>
      </c>
      <c r="F192" s="80">
        <v>0</v>
      </c>
    </row>
    <row r="193" spans="1:8" x14ac:dyDescent="0.25">
      <c r="A193" s="76" t="s">
        <v>366</v>
      </c>
      <c r="B193" s="73" t="s">
        <v>848</v>
      </c>
      <c r="C193" s="77">
        <v>-3245695.61</v>
      </c>
      <c r="D193" s="77">
        <v>0</v>
      </c>
      <c r="E193" s="77">
        <v>713943.66999999993</v>
      </c>
      <c r="F193" s="77">
        <v>-3959639.2799999993</v>
      </c>
    </row>
    <row r="194" spans="1:8" x14ac:dyDescent="0.25">
      <c r="A194" s="76" t="s">
        <v>69</v>
      </c>
      <c r="B194" s="73" t="s">
        <v>849</v>
      </c>
      <c r="C194" s="77">
        <v>-3245695.61</v>
      </c>
      <c r="D194" s="77">
        <v>0</v>
      </c>
      <c r="E194" s="77">
        <v>713943.66999999993</v>
      </c>
      <c r="F194" s="77">
        <v>-3959639.2799999993</v>
      </c>
    </row>
    <row r="195" spans="1:8" x14ac:dyDescent="0.25">
      <c r="A195" s="76" t="s">
        <v>850</v>
      </c>
      <c r="B195" s="73" t="s">
        <v>851</v>
      </c>
      <c r="C195" s="77">
        <v>-3245695.61</v>
      </c>
      <c r="D195" s="77">
        <v>0</v>
      </c>
      <c r="E195" s="77">
        <v>713943.66999999993</v>
      </c>
      <c r="F195" s="77">
        <v>-3959639.2799999993</v>
      </c>
    </row>
    <row r="196" spans="1:8" x14ac:dyDescent="0.25">
      <c r="A196" s="76" t="s">
        <v>852</v>
      </c>
      <c r="B196" s="73" t="s">
        <v>853</v>
      </c>
      <c r="C196" s="77">
        <v>-3092767.78</v>
      </c>
      <c r="D196" s="77">
        <v>0</v>
      </c>
      <c r="E196" s="77">
        <v>689728.95</v>
      </c>
      <c r="F196" s="77">
        <v>-3782496.7299999995</v>
      </c>
    </row>
    <row r="197" spans="1:8" x14ac:dyDescent="0.25">
      <c r="A197" s="78" t="s">
        <v>854</v>
      </c>
      <c r="B197" s="79" t="s">
        <v>855</v>
      </c>
      <c r="C197" s="80">
        <v>-2737287.59</v>
      </c>
      <c r="D197" s="80">
        <v>0</v>
      </c>
      <c r="E197" s="80">
        <v>608436.64999999991</v>
      </c>
      <c r="F197" s="80">
        <v>-3345724.2399999998</v>
      </c>
    </row>
    <row r="198" spans="1:8" x14ac:dyDescent="0.25">
      <c r="A198" s="78" t="s">
        <v>856</v>
      </c>
      <c r="B198" s="79" t="s">
        <v>857</v>
      </c>
      <c r="C198" s="80">
        <v>-355480.19</v>
      </c>
      <c r="D198" s="80">
        <v>0</v>
      </c>
      <c r="E198" s="80">
        <v>81292.3</v>
      </c>
      <c r="F198" s="80">
        <v>-436772.49</v>
      </c>
    </row>
    <row r="199" spans="1:8" x14ac:dyDescent="0.25">
      <c r="A199" s="76" t="s">
        <v>858</v>
      </c>
      <c r="B199" s="73" t="s">
        <v>859</v>
      </c>
      <c r="C199" s="77">
        <v>-152927.83000000002</v>
      </c>
      <c r="D199" s="77">
        <v>0</v>
      </c>
      <c r="E199" s="77">
        <v>24214.720000000001</v>
      </c>
      <c r="F199" s="77">
        <v>-177142.55000000002</v>
      </c>
    </row>
    <row r="200" spans="1:8" x14ac:dyDescent="0.25">
      <c r="A200" s="78" t="s">
        <v>860</v>
      </c>
      <c r="B200" s="79" t="s">
        <v>861</v>
      </c>
      <c r="C200" s="80">
        <v>-145288.32000000001</v>
      </c>
      <c r="D200" s="80">
        <v>0</v>
      </c>
      <c r="E200" s="80">
        <v>24214.720000000001</v>
      </c>
      <c r="F200" s="80">
        <v>-169503.04</v>
      </c>
    </row>
    <row r="201" spans="1:8" x14ac:dyDescent="0.25">
      <c r="A201" s="78" t="s">
        <v>862</v>
      </c>
      <c r="B201" s="79" t="s">
        <v>863</v>
      </c>
      <c r="C201" s="80">
        <v>-7639.51</v>
      </c>
      <c r="D201" s="80">
        <v>0</v>
      </c>
      <c r="E201" s="80">
        <v>0</v>
      </c>
      <c r="F201" s="80">
        <v>-7639.51</v>
      </c>
    </row>
    <row r="202" spans="1:8" x14ac:dyDescent="0.25">
      <c r="A202" s="78" t="s">
        <v>864</v>
      </c>
      <c r="B202" s="79" t="s">
        <v>865</v>
      </c>
      <c r="C202" s="80">
        <v>0</v>
      </c>
      <c r="D202" s="80">
        <v>0</v>
      </c>
      <c r="E202" s="80">
        <v>0</v>
      </c>
      <c r="F202" s="80">
        <v>0</v>
      </c>
    </row>
    <row r="203" spans="1:8" x14ac:dyDescent="0.25">
      <c r="A203" s="78" t="s">
        <v>866</v>
      </c>
      <c r="B203" s="79" t="s">
        <v>867</v>
      </c>
      <c r="C203" s="80">
        <v>0</v>
      </c>
      <c r="D203" s="80">
        <v>0</v>
      </c>
      <c r="E203" s="80">
        <v>0</v>
      </c>
      <c r="F203" s="80">
        <v>0</v>
      </c>
    </row>
    <row r="204" spans="1:8" x14ac:dyDescent="0.25">
      <c r="A204" s="76" t="s">
        <v>78</v>
      </c>
      <c r="B204" s="73" t="s">
        <v>868</v>
      </c>
      <c r="C204" s="77">
        <v>3245695.6100000003</v>
      </c>
      <c r="D204" s="77">
        <v>840731.13000000024</v>
      </c>
      <c r="E204" s="77">
        <v>94687.28</v>
      </c>
      <c r="F204" s="77">
        <v>3991739.4600000004</v>
      </c>
    </row>
    <row r="205" spans="1:8" x14ac:dyDescent="0.25">
      <c r="A205" s="76" t="s">
        <v>80</v>
      </c>
      <c r="B205" s="73" t="s">
        <v>869</v>
      </c>
      <c r="C205" s="77">
        <v>2695712.7800000003</v>
      </c>
      <c r="D205" s="77">
        <v>736170.53000000014</v>
      </c>
      <c r="E205" s="77">
        <v>26961.07</v>
      </c>
      <c r="F205" s="77">
        <v>3404922.2399999998</v>
      </c>
      <c r="H205" s="74">
        <f>+D205-E205</f>
        <v>709209.4600000002</v>
      </c>
    </row>
    <row r="206" spans="1:8" x14ac:dyDescent="0.25">
      <c r="A206" s="76" t="s">
        <v>870</v>
      </c>
      <c r="B206" s="73" t="s">
        <v>871</v>
      </c>
      <c r="C206" s="77">
        <v>1568592.4200000002</v>
      </c>
      <c r="D206" s="77">
        <v>390787.83000000007</v>
      </c>
      <c r="E206" s="77">
        <v>23184.06</v>
      </c>
      <c r="F206" s="77">
        <v>1936196.19</v>
      </c>
      <c r="H206" s="74">
        <f>+H205-QUADRIMESTRAL!F12</f>
        <v>15592.910000000149</v>
      </c>
    </row>
    <row r="207" spans="1:8" x14ac:dyDescent="0.25">
      <c r="A207" s="76" t="s">
        <v>872</v>
      </c>
      <c r="B207" s="73" t="s">
        <v>873</v>
      </c>
      <c r="C207" s="77">
        <v>807076.19000000006</v>
      </c>
      <c r="D207" s="77">
        <v>193055.13</v>
      </c>
      <c r="E207" s="77">
        <v>3813.56</v>
      </c>
      <c r="F207" s="77">
        <v>996317.76000000013</v>
      </c>
    </row>
    <row r="208" spans="1:8" x14ac:dyDescent="0.25">
      <c r="A208" s="78" t="s">
        <v>874</v>
      </c>
      <c r="B208" s="79" t="s">
        <v>875</v>
      </c>
      <c r="C208" s="80">
        <v>766068.93</v>
      </c>
      <c r="D208" s="80">
        <v>191148.35</v>
      </c>
      <c r="E208" s="80">
        <v>0</v>
      </c>
      <c r="F208" s="80">
        <v>957217.28000000014</v>
      </c>
    </row>
    <row r="209" spans="1:6" x14ac:dyDescent="0.25">
      <c r="A209" s="78" t="s">
        <v>876</v>
      </c>
      <c r="B209" s="79" t="s">
        <v>877</v>
      </c>
      <c r="C209" s="80">
        <v>0</v>
      </c>
      <c r="D209" s="80">
        <v>0</v>
      </c>
      <c r="E209" s="80">
        <v>0</v>
      </c>
      <c r="F209" s="80">
        <v>0</v>
      </c>
    </row>
    <row r="210" spans="1:6" x14ac:dyDescent="0.25">
      <c r="A210" s="78" t="s">
        <v>878</v>
      </c>
      <c r="B210" s="79" t="s">
        <v>879</v>
      </c>
      <c r="C210" s="80">
        <v>0</v>
      </c>
      <c r="D210" s="80">
        <v>0</v>
      </c>
      <c r="E210" s="80">
        <v>0</v>
      </c>
      <c r="F210" s="80">
        <v>0</v>
      </c>
    </row>
    <row r="211" spans="1:6" x14ac:dyDescent="0.25">
      <c r="A211" s="78" t="s">
        <v>880</v>
      </c>
      <c r="B211" s="79" t="s">
        <v>881</v>
      </c>
      <c r="C211" s="80">
        <v>0</v>
      </c>
      <c r="D211" s="80">
        <v>0</v>
      </c>
      <c r="E211" s="80">
        <v>0</v>
      </c>
      <c r="F211" s="80">
        <v>0</v>
      </c>
    </row>
    <row r="212" spans="1:6" x14ac:dyDescent="0.25">
      <c r="A212" s="78" t="s">
        <v>882</v>
      </c>
      <c r="B212" s="79" t="s">
        <v>883</v>
      </c>
      <c r="C212" s="80">
        <v>1479.11</v>
      </c>
      <c r="D212" s="80">
        <v>0</v>
      </c>
      <c r="E212" s="80">
        <v>0</v>
      </c>
      <c r="F212" s="80">
        <v>1479.11</v>
      </c>
    </row>
    <row r="213" spans="1:6" x14ac:dyDescent="0.25">
      <c r="A213" s="78" t="s">
        <v>884</v>
      </c>
      <c r="B213" s="79" t="s">
        <v>885</v>
      </c>
      <c r="C213" s="80">
        <v>0</v>
      </c>
      <c r="D213" s="80">
        <v>0</v>
      </c>
      <c r="E213" s="80">
        <v>0</v>
      </c>
      <c r="F213" s="80">
        <v>0</v>
      </c>
    </row>
    <row r="214" spans="1:6" x14ac:dyDescent="0.25">
      <c r="A214" s="78" t="s">
        <v>886</v>
      </c>
      <c r="B214" s="79" t="s">
        <v>887</v>
      </c>
      <c r="C214" s="80">
        <v>0</v>
      </c>
      <c r="D214" s="80">
        <v>0</v>
      </c>
      <c r="E214" s="80">
        <v>0</v>
      </c>
      <c r="F214" s="80">
        <v>0</v>
      </c>
    </row>
    <row r="215" spans="1:6" x14ac:dyDescent="0.25">
      <c r="A215" s="78" t="s">
        <v>888</v>
      </c>
      <c r="B215" s="79" t="s">
        <v>889</v>
      </c>
      <c r="C215" s="80">
        <v>39528.15</v>
      </c>
      <c r="D215" s="80">
        <v>1906.78</v>
      </c>
      <c r="E215" s="80">
        <v>3813.56</v>
      </c>
      <c r="F215" s="80">
        <v>37621.370000000003</v>
      </c>
    </row>
    <row r="216" spans="1:6" x14ac:dyDescent="0.25">
      <c r="A216" s="78" t="s">
        <v>890</v>
      </c>
      <c r="B216" s="79" t="s">
        <v>891</v>
      </c>
      <c r="C216" s="80">
        <v>0</v>
      </c>
      <c r="D216" s="80">
        <v>0</v>
      </c>
      <c r="E216" s="80">
        <v>0</v>
      </c>
      <c r="F216" s="80">
        <v>0</v>
      </c>
    </row>
    <row r="217" spans="1:6" x14ac:dyDescent="0.25">
      <c r="A217" s="76" t="s">
        <v>892</v>
      </c>
      <c r="B217" s="73" t="s">
        <v>893</v>
      </c>
      <c r="C217" s="77">
        <v>195050.08999999997</v>
      </c>
      <c r="D217" s="77">
        <v>76228.28</v>
      </c>
      <c r="E217" s="77">
        <v>16885.11</v>
      </c>
      <c r="F217" s="77">
        <v>254393.25999999998</v>
      </c>
    </row>
    <row r="218" spans="1:6" x14ac:dyDescent="0.25">
      <c r="A218" s="78" t="s">
        <v>894</v>
      </c>
      <c r="B218" s="79" t="s">
        <v>895</v>
      </c>
      <c r="C218" s="80">
        <v>125838.06</v>
      </c>
      <c r="D218" s="80">
        <v>39971.75</v>
      </c>
      <c r="E218" s="80">
        <v>12077.11</v>
      </c>
      <c r="F218" s="80">
        <v>153732.70000000001</v>
      </c>
    </row>
    <row r="219" spans="1:6" x14ac:dyDescent="0.25">
      <c r="A219" s="78" t="s">
        <v>896</v>
      </c>
      <c r="B219" s="79" t="s">
        <v>897</v>
      </c>
      <c r="C219" s="80">
        <v>2041.56</v>
      </c>
      <c r="D219" s="80">
        <v>1119.5999999999999</v>
      </c>
      <c r="E219" s="80">
        <v>741.86</v>
      </c>
      <c r="F219" s="80">
        <v>2419.3000000000002</v>
      </c>
    </row>
    <row r="220" spans="1:6" x14ac:dyDescent="0.25">
      <c r="A220" s="78" t="s">
        <v>898</v>
      </c>
      <c r="B220" s="79" t="s">
        <v>899</v>
      </c>
      <c r="C220" s="80">
        <v>60233.49</v>
      </c>
      <c r="D220" s="80">
        <v>34751.93</v>
      </c>
      <c r="E220" s="80">
        <v>353.6</v>
      </c>
      <c r="F220" s="80">
        <v>94631.82</v>
      </c>
    </row>
    <row r="221" spans="1:6" x14ac:dyDescent="0.25">
      <c r="A221" s="78" t="s">
        <v>900</v>
      </c>
      <c r="B221" s="79" t="s">
        <v>901</v>
      </c>
      <c r="C221" s="80">
        <v>4055.78</v>
      </c>
      <c r="D221" s="80">
        <v>0</v>
      </c>
      <c r="E221" s="80">
        <v>3712.54</v>
      </c>
      <c r="F221" s="80">
        <v>343.24000000000024</v>
      </c>
    </row>
    <row r="222" spans="1:6" x14ac:dyDescent="0.25">
      <c r="A222" s="78" t="s">
        <v>902</v>
      </c>
      <c r="B222" s="79" t="s">
        <v>903</v>
      </c>
      <c r="C222" s="80">
        <v>1140.4000000000001</v>
      </c>
      <c r="D222" s="80">
        <v>385</v>
      </c>
      <c r="E222" s="80">
        <v>0</v>
      </c>
      <c r="F222" s="80">
        <v>1525.4</v>
      </c>
    </row>
    <row r="223" spans="1:6" x14ac:dyDescent="0.25">
      <c r="A223" s="78" t="s">
        <v>904</v>
      </c>
      <c r="B223" s="79" t="s">
        <v>905</v>
      </c>
      <c r="C223" s="80">
        <v>1740.8</v>
      </c>
      <c r="D223" s="80">
        <v>0</v>
      </c>
      <c r="E223" s="80">
        <v>0</v>
      </c>
      <c r="F223" s="80">
        <v>1740.8</v>
      </c>
    </row>
    <row r="224" spans="1:6" x14ac:dyDescent="0.25">
      <c r="A224" s="76" t="s">
        <v>906</v>
      </c>
      <c r="B224" s="73" t="s">
        <v>907</v>
      </c>
      <c r="C224" s="77">
        <v>337404.68</v>
      </c>
      <c r="D224" s="77">
        <v>66603.820000000007</v>
      </c>
      <c r="E224" s="77">
        <v>0</v>
      </c>
      <c r="F224" s="77">
        <v>404008.5</v>
      </c>
    </row>
    <row r="225" spans="1:6" x14ac:dyDescent="0.25">
      <c r="A225" s="78" t="s">
        <v>908</v>
      </c>
      <c r="B225" s="79" t="s">
        <v>909</v>
      </c>
      <c r="C225" s="80">
        <v>201330.71</v>
      </c>
      <c r="D225" s="80">
        <v>49228.98</v>
      </c>
      <c r="E225" s="80">
        <v>0</v>
      </c>
      <c r="F225" s="80">
        <v>250559.68999999997</v>
      </c>
    </row>
    <row r="226" spans="1:6" x14ac:dyDescent="0.25">
      <c r="A226" s="78" t="s">
        <v>910</v>
      </c>
      <c r="B226" s="79" t="s">
        <v>911</v>
      </c>
      <c r="C226" s="80">
        <v>128215.78</v>
      </c>
      <c r="D226" s="80">
        <v>15444.280000000002</v>
      </c>
      <c r="E226" s="80">
        <v>0</v>
      </c>
      <c r="F226" s="80">
        <v>143660.06</v>
      </c>
    </row>
    <row r="227" spans="1:6" x14ac:dyDescent="0.25">
      <c r="A227" s="78" t="s">
        <v>912</v>
      </c>
      <c r="B227" s="79" t="s">
        <v>913</v>
      </c>
      <c r="C227" s="80">
        <v>7858.19</v>
      </c>
      <c r="D227" s="80">
        <v>1930.56</v>
      </c>
      <c r="E227" s="80">
        <v>0</v>
      </c>
      <c r="F227" s="80">
        <v>9788.7499999999982</v>
      </c>
    </row>
    <row r="228" spans="1:6" x14ac:dyDescent="0.25">
      <c r="A228" s="78" t="s">
        <v>914</v>
      </c>
      <c r="B228" s="79" t="s">
        <v>915</v>
      </c>
      <c r="C228" s="80">
        <v>0</v>
      </c>
      <c r="D228" s="80">
        <v>0</v>
      </c>
      <c r="E228" s="80">
        <v>0</v>
      </c>
      <c r="F228" s="80">
        <v>0</v>
      </c>
    </row>
    <row r="229" spans="1:6" x14ac:dyDescent="0.25">
      <c r="A229" s="76" t="s">
        <v>916</v>
      </c>
      <c r="B229" s="73" t="s">
        <v>800</v>
      </c>
      <c r="C229" s="77">
        <v>222532.38000000003</v>
      </c>
      <c r="D229" s="77">
        <v>54889.390000000007</v>
      </c>
      <c r="E229" s="77">
        <v>2485.3900000000008</v>
      </c>
      <c r="F229" s="77">
        <v>274936.38</v>
      </c>
    </row>
    <row r="230" spans="1:6" x14ac:dyDescent="0.25">
      <c r="A230" s="78" t="s">
        <v>917</v>
      </c>
      <c r="B230" s="79" t="s">
        <v>918</v>
      </c>
      <c r="C230" s="80">
        <v>110059.28</v>
      </c>
      <c r="D230" s="80">
        <v>23604.959999999999</v>
      </c>
      <c r="E230" s="80">
        <v>0</v>
      </c>
      <c r="F230" s="80">
        <v>133664.24</v>
      </c>
    </row>
    <row r="231" spans="1:6" x14ac:dyDescent="0.25">
      <c r="A231" s="78" t="s">
        <v>919</v>
      </c>
      <c r="B231" s="79" t="s">
        <v>920</v>
      </c>
      <c r="C231" s="80">
        <v>9175.4500000000007</v>
      </c>
      <c r="D231" s="80">
        <v>6019.2800000000007</v>
      </c>
      <c r="E231" s="80">
        <v>1836.96</v>
      </c>
      <c r="F231" s="80">
        <v>13357.77</v>
      </c>
    </row>
    <row r="232" spans="1:6" x14ac:dyDescent="0.25">
      <c r="A232" s="78" t="s">
        <v>921</v>
      </c>
      <c r="B232" s="79" t="s">
        <v>922</v>
      </c>
      <c r="C232" s="80">
        <v>3598.07</v>
      </c>
      <c r="D232" s="80">
        <v>1888.38</v>
      </c>
      <c r="E232" s="80">
        <v>576.26</v>
      </c>
      <c r="F232" s="80">
        <v>4910.1900000000005</v>
      </c>
    </row>
    <row r="233" spans="1:6" x14ac:dyDescent="0.25">
      <c r="A233" s="78" t="s">
        <v>923</v>
      </c>
      <c r="B233" s="79" t="s">
        <v>924</v>
      </c>
      <c r="C233" s="80">
        <v>73452.09</v>
      </c>
      <c r="D233" s="80">
        <v>17204.95</v>
      </c>
      <c r="E233" s="80">
        <v>0.01</v>
      </c>
      <c r="F233" s="80">
        <v>90657.03</v>
      </c>
    </row>
    <row r="234" spans="1:6" x14ac:dyDescent="0.25">
      <c r="A234" s="78" t="s">
        <v>925</v>
      </c>
      <c r="B234" s="79" t="s">
        <v>926</v>
      </c>
      <c r="C234" s="80">
        <v>19067.98</v>
      </c>
      <c r="D234" s="80">
        <v>4387.34</v>
      </c>
      <c r="E234" s="80">
        <v>7.0000000000000007E-2</v>
      </c>
      <c r="F234" s="80">
        <v>23455.25</v>
      </c>
    </row>
    <row r="235" spans="1:6" x14ac:dyDescent="0.25">
      <c r="A235" s="78" t="s">
        <v>927</v>
      </c>
      <c r="B235" s="79" t="s">
        <v>928</v>
      </c>
      <c r="C235" s="80">
        <v>5981.95</v>
      </c>
      <c r="D235" s="80">
        <v>1376.3600000000001</v>
      </c>
      <c r="E235" s="80">
        <v>0</v>
      </c>
      <c r="F235" s="80">
        <v>7358.3099999999995</v>
      </c>
    </row>
    <row r="236" spans="1:6" x14ac:dyDescent="0.25">
      <c r="A236" s="78" t="s">
        <v>929</v>
      </c>
      <c r="B236" s="79" t="s">
        <v>930</v>
      </c>
      <c r="C236" s="80">
        <v>449.83</v>
      </c>
      <c r="D236" s="80">
        <v>236.04000000000002</v>
      </c>
      <c r="E236" s="80">
        <v>72.06</v>
      </c>
      <c r="F236" s="80">
        <v>613.80999999999995</v>
      </c>
    </row>
    <row r="237" spans="1:6" x14ac:dyDescent="0.25">
      <c r="A237" s="78" t="s">
        <v>931</v>
      </c>
      <c r="B237" s="79" t="s">
        <v>932</v>
      </c>
      <c r="C237" s="80">
        <v>747.73</v>
      </c>
      <c r="D237" s="80">
        <v>172.07999999999998</v>
      </c>
      <c r="E237" s="80">
        <v>0.03</v>
      </c>
      <c r="F237" s="80">
        <v>919.78</v>
      </c>
    </row>
    <row r="238" spans="1:6" x14ac:dyDescent="0.25">
      <c r="A238" s="76" t="s">
        <v>933</v>
      </c>
      <c r="B238" s="73" t="s">
        <v>934</v>
      </c>
      <c r="C238" s="77">
        <v>6529.08</v>
      </c>
      <c r="D238" s="77">
        <v>11.21</v>
      </c>
      <c r="E238" s="77">
        <v>0</v>
      </c>
      <c r="F238" s="77">
        <v>6540.29</v>
      </c>
    </row>
    <row r="239" spans="1:6" x14ac:dyDescent="0.25">
      <c r="A239" s="78" t="s">
        <v>935</v>
      </c>
      <c r="B239" s="79" t="s">
        <v>936</v>
      </c>
      <c r="C239" s="80">
        <v>9.7200000000000006</v>
      </c>
      <c r="D239" s="80">
        <v>0</v>
      </c>
      <c r="E239" s="80">
        <v>0</v>
      </c>
      <c r="F239" s="80">
        <v>9.7200000000000006</v>
      </c>
    </row>
    <row r="240" spans="1:6" x14ac:dyDescent="0.25">
      <c r="A240" s="78" t="s">
        <v>937</v>
      </c>
      <c r="B240" s="79" t="s">
        <v>934</v>
      </c>
      <c r="C240" s="80">
        <v>6519.36</v>
      </c>
      <c r="D240" s="80">
        <v>11.21</v>
      </c>
      <c r="E240" s="80">
        <v>0</v>
      </c>
      <c r="F240" s="80">
        <v>6530.57</v>
      </c>
    </row>
    <row r="241" spans="1:6" x14ac:dyDescent="0.25">
      <c r="A241" s="76" t="s">
        <v>938</v>
      </c>
      <c r="B241" s="73" t="s">
        <v>939</v>
      </c>
      <c r="C241" s="77">
        <v>1127120.3600000001</v>
      </c>
      <c r="D241" s="77">
        <v>345382.70000000007</v>
      </c>
      <c r="E241" s="77">
        <v>3777.0099999999998</v>
      </c>
      <c r="F241" s="77">
        <v>1468726.0499999998</v>
      </c>
    </row>
    <row r="242" spans="1:6" x14ac:dyDescent="0.25">
      <c r="A242" s="76" t="s">
        <v>940</v>
      </c>
      <c r="B242" s="73" t="s">
        <v>941</v>
      </c>
      <c r="C242" s="77">
        <v>68663.16</v>
      </c>
      <c r="D242" s="77">
        <v>31605.969999999998</v>
      </c>
      <c r="E242" s="77">
        <v>0</v>
      </c>
      <c r="F242" s="77">
        <v>100269.12999999999</v>
      </c>
    </row>
    <row r="243" spans="1:6" x14ac:dyDescent="0.25">
      <c r="A243" s="78" t="s">
        <v>942</v>
      </c>
      <c r="B243" s="79" t="s">
        <v>943</v>
      </c>
      <c r="C243" s="80">
        <v>19830.86</v>
      </c>
      <c r="D243" s="80">
        <v>11273.57</v>
      </c>
      <c r="E243" s="80">
        <v>0</v>
      </c>
      <c r="F243" s="80">
        <v>31104.43</v>
      </c>
    </row>
    <row r="244" spans="1:6" x14ac:dyDescent="0.25">
      <c r="A244" s="78" t="s">
        <v>944</v>
      </c>
      <c r="B244" s="79" t="s">
        <v>945</v>
      </c>
      <c r="C244" s="80">
        <v>21319.29</v>
      </c>
      <c r="D244" s="80">
        <v>15107.93</v>
      </c>
      <c r="E244" s="80">
        <v>0</v>
      </c>
      <c r="F244" s="80">
        <v>36427.22</v>
      </c>
    </row>
    <row r="245" spans="1:6" x14ac:dyDescent="0.25">
      <c r="A245" s="78" t="s">
        <v>946</v>
      </c>
      <c r="B245" s="79" t="s">
        <v>947</v>
      </c>
      <c r="C245" s="80">
        <v>23054.29</v>
      </c>
      <c r="D245" s="80">
        <v>4205.71</v>
      </c>
      <c r="E245" s="80">
        <v>0</v>
      </c>
      <c r="F245" s="80">
        <v>27260</v>
      </c>
    </row>
    <row r="246" spans="1:6" x14ac:dyDescent="0.25">
      <c r="A246" s="78" t="s">
        <v>948</v>
      </c>
      <c r="B246" s="79" t="s">
        <v>949</v>
      </c>
      <c r="C246" s="80">
        <v>4458.72</v>
      </c>
      <c r="D246" s="80">
        <v>1018.76</v>
      </c>
      <c r="E246" s="80">
        <v>0</v>
      </c>
      <c r="F246" s="80">
        <v>5477.4800000000005</v>
      </c>
    </row>
    <row r="247" spans="1:6" x14ac:dyDescent="0.25">
      <c r="A247" s="76" t="s">
        <v>950</v>
      </c>
      <c r="B247" s="73" t="s">
        <v>951</v>
      </c>
      <c r="C247" s="77">
        <v>847739.64</v>
      </c>
      <c r="D247" s="77">
        <v>228306.71000000002</v>
      </c>
      <c r="E247" s="77">
        <v>3777.0099999999998</v>
      </c>
      <c r="F247" s="77">
        <v>1072269.3400000001</v>
      </c>
    </row>
    <row r="248" spans="1:6" x14ac:dyDescent="0.25">
      <c r="A248" s="78" t="s">
        <v>952</v>
      </c>
      <c r="B248" s="79" t="s">
        <v>953</v>
      </c>
      <c r="C248" s="80">
        <v>294458.37</v>
      </c>
      <c r="D248" s="80">
        <v>104251.94</v>
      </c>
      <c r="E248" s="80">
        <v>2403.0299999999997</v>
      </c>
      <c r="F248" s="80">
        <v>396307.27999999997</v>
      </c>
    </row>
    <row r="249" spans="1:6" x14ac:dyDescent="0.25">
      <c r="A249" s="78" t="s">
        <v>954</v>
      </c>
      <c r="B249" s="79" t="s">
        <v>955</v>
      </c>
      <c r="C249" s="80">
        <v>170403.78</v>
      </c>
      <c r="D249" s="80">
        <v>43086.7</v>
      </c>
      <c r="E249" s="80">
        <v>0</v>
      </c>
      <c r="F249" s="80">
        <v>213490.48</v>
      </c>
    </row>
    <row r="250" spans="1:6" x14ac:dyDescent="0.25">
      <c r="A250" s="78" t="s">
        <v>956</v>
      </c>
      <c r="B250" s="79" t="s">
        <v>957</v>
      </c>
      <c r="C250" s="80">
        <v>155919.51999999999</v>
      </c>
      <c r="D250" s="80">
        <v>44875.22</v>
      </c>
      <c r="E250" s="80">
        <v>0</v>
      </c>
      <c r="F250" s="80">
        <v>200794.73999999996</v>
      </c>
    </row>
    <row r="251" spans="1:6" x14ac:dyDescent="0.25">
      <c r="A251" s="78" t="s">
        <v>958</v>
      </c>
      <c r="B251" s="79" t="s">
        <v>959</v>
      </c>
      <c r="C251" s="80">
        <v>0</v>
      </c>
      <c r="D251" s="80">
        <v>0</v>
      </c>
      <c r="E251" s="80">
        <v>0</v>
      </c>
      <c r="F251" s="81">
        <v>0</v>
      </c>
    </row>
    <row r="252" spans="1:6" x14ac:dyDescent="0.25">
      <c r="A252" s="78" t="s">
        <v>960</v>
      </c>
      <c r="B252" s="79" t="s">
        <v>961</v>
      </c>
      <c r="C252" s="80">
        <v>93511.7</v>
      </c>
      <c r="D252" s="80">
        <v>2403.0299999999997</v>
      </c>
      <c r="E252" s="80">
        <v>0</v>
      </c>
      <c r="F252" s="81">
        <v>95914.73</v>
      </c>
    </row>
    <row r="253" spans="1:6" x14ac:dyDescent="0.25">
      <c r="A253" s="78" t="s">
        <v>962</v>
      </c>
      <c r="B253" s="79" t="s">
        <v>963</v>
      </c>
      <c r="C253" s="80">
        <v>0</v>
      </c>
      <c r="D253" s="80">
        <v>25031.5</v>
      </c>
      <c r="E253" s="80">
        <v>0</v>
      </c>
      <c r="F253" s="81">
        <v>25031.5</v>
      </c>
    </row>
    <row r="254" spans="1:6" x14ac:dyDescent="0.25">
      <c r="A254" s="78" t="s">
        <v>964</v>
      </c>
      <c r="B254" s="79" t="s">
        <v>965</v>
      </c>
      <c r="C254" s="80">
        <v>128706.37</v>
      </c>
      <c r="D254" s="80">
        <v>8658.32</v>
      </c>
      <c r="E254" s="80">
        <v>1373.98</v>
      </c>
      <c r="F254" s="81">
        <v>135990.71</v>
      </c>
    </row>
    <row r="255" spans="1:6" x14ac:dyDescent="0.25">
      <c r="A255" s="78" t="s">
        <v>966</v>
      </c>
      <c r="B255" s="79" t="s">
        <v>967</v>
      </c>
      <c r="C255" s="80">
        <v>138.6</v>
      </c>
      <c r="D255" s="80">
        <v>0</v>
      </c>
      <c r="E255" s="80">
        <v>0</v>
      </c>
      <c r="F255" s="81">
        <v>138.6</v>
      </c>
    </row>
    <row r="256" spans="1:6" x14ac:dyDescent="0.25">
      <c r="A256" s="78" t="s">
        <v>968</v>
      </c>
      <c r="B256" s="79" t="s">
        <v>969</v>
      </c>
      <c r="C256" s="80">
        <v>4601.3</v>
      </c>
      <c r="D256" s="80">
        <v>0</v>
      </c>
      <c r="E256" s="80">
        <v>0</v>
      </c>
      <c r="F256" s="81">
        <v>4601.3</v>
      </c>
    </row>
    <row r="257" spans="1:6" x14ac:dyDescent="0.25">
      <c r="A257" s="78" t="s">
        <v>970</v>
      </c>
      <c r="B257" s="79" t="s">
        <v>638</v>
      </c>
      <c r="C257" s="80">
        <v>0</v>
      </c>
      <c r="D257" s="80">
        <v>0</v>
      </c>
      <c r="E257" s="80">
        <v>0</v>
      </c>
      <c r="F257" s="81">
        <v>0</v>
      </c>
    </row>
    <row r="258" spans="1:6" x14ac:dyDescent="0.25">
      <c r="A258" s="76" t="s">
        <v>971</v>
      </c>
      <c r="B258" s="73" t="s">
        <v>972</v>
      </c>
      <c r="C258" s="77">
        <v>58678.53</v>
      </c>
      <c r="D258" s="77">
        <v>4988.5199999999995</v>
      </c>
      <c r="E258" s="77">
        <v>0</v>
      </c>
      <c r="F258" s="77">
        <v>63667.049999999996</v>
      </c>
    </row>
    <row r="259" spans="1:6" x14ac:dyDescent="0.25">
      <c r="A259" s="78" t="s">
        <v>973</v>
      </c>
      <c r="B259" s="79" t="s">
        <v>974</v>
      </c>
      <c r="C259" s="80">
        <v>45150.6</v>
      </c>
      <c r="D259" s="80">
        <v>500</v>
      </c>
      <c r="E259" s="80">
        <v>0</v>
      </c>
      <c r="F259" s="81">
        <v>45650.6</v>
      </c>
    </row>
    <row r="260" spans="1:6" x14ac:dyDescent="0.25">
      <c r="A260" s="78" t="s">
        <v>975</v>
      </c>
      <c r="B260" s="79" t="s">
        <v>976</v>
      </c>
      <c r="C260" s="80">
        <v>10031.209999999999</v>
      </c>
      <c r="D260" s="80">
        <v>0</v>
      </c>
      <c r="E260" s="80">
        <v>0</v>
      </c>
      <c r="F260" s="81">
        <v>10031.209999999999</v>
      </c>
    </row>
    <row r="261" spans="1:6" x14ac:dyDescent="0.25">
      <c r="A261" s="78" t="s">
        <v>977</v>
      </c>
      <c r="B261" s="79" t="s">
        <v>978</v>
      </c>
      <c r="C261" s="80">
        <v>3311.54</v>
      </c>
      <c r="D261" s="80">
        <v>4488.5199999999995</v>
      </c>
      <c r="E261" s="80">
        <v>0</v>
      </c>
      <c r="F261" s="81">
        <v>7800.0599999999995</v>
      </c>
    </row>
    <row r="262" spans="1:6" x14ac:dyDescent="0.25">
      <c r="A262" s="78" t="s">
        <v>979</v>
      </c>
      <c r="B262" s="79" t="s">
        <v>980</v>
      </c>
      <c r="C262" s="80">
        <v>185.18</v>
      </c>
      <c r="D262" s="80">
        <v>0</v>
      </c>
      <c r="E262" s="80">
        <v>0</v>
      </c>
      <c r="F262" s="81">
        <v>185.18</v>
      </c>
    </row>
    <row r="263" spans="1:6" x14ac:dyDescent="0.25">
      <c r="A263" s="76" t="s">
        <v>981</v>
      </c>
      <c r="B263" s="73" t="s">
        <v>982</v>
      </c>
      <c r="C263" s="77">
        <v>38564.769999999997</v>
      </c>
      <c r="D263" s="77">
        <v>13301.15</v>
      </c>
      <c r="E263" s="77">
        <v>0</v>
      </c>
      <c r="F263" s="77">
        <v>51865.919999999998</v>
      </c>
    </row>
    <row r="264" spans="1:6" x14ac:dyDescent="0.25">
      <c r="A264" s="78" t="s">
        <v>983</v>
      </c>
      <c r="B264" s="79" t="s">
        <v>984</v>
      </c>
      <c r="C264" s="80">
        <v>13588.47</v>
      </c>
      <c r="D264" s="80">
        <v>2625</v>
      </c>
      <c r="E264" s="80">
        <v>0</v>
      </c>
      <c r="F264" s="80">
        <v>16213.47</v>
      </c>
    </row>
    <row r="265" spans="1:6" x14ac:dyDescent="0.25">
      <c r="A265" s="78" t="s">
        <v>985</v>
      </c>
      <c r="B265" s="79" t="s">
        <v>986</v>
      </c>
      <c r="C265" s="80">
        <v>7236.7</v>
      </c>
      <c r="D265" s="80">
        <v>1211.07</v>
      </c>
      <c r="E265" s="80">
        <v>0</v>
      </c>
      <c r="F265" s="80">
        <v>8447.77</v>
      </c>
    </row>
    <row r="266" spans="1:6" x14ac:dyDescent="0.25">
      <c r="A266" s="78" t="s">
        <v>987</v>
      </c>
      <c r="B266" s="79" t="s">
        <v>988</v>
      </c>
      <c r="C266" s="80">
        <v>13725.11</v>
      </c>
      <c r="D266" s="80">
        <v>3128.37</v>
      </c>
      <c r="E266" s="80">
        <v>0</v>
      </c>
      <c r="F266" s="80">
        <v>16853.48</v>
      </c>
    </row>
    <row r="267" spans="1:6" x14ac:dyDescent="0.25">
      <c r="A267" s="78" t="s">
        <v>989</v>
      </c>
      <c r="B267" s="79" t="s">
        <v>990</v>
      </c>
      <c r="C267" s="80">
        <v>4025.49</v>
      </c>
      <c r="D267" s="80">
        <v>0</v>
      </c>
      <c r="E267" s="80">
        <v>0</v>
      </c>
      <c r="F267" s="80">
        <v>4025.49</v>
      </c>
    </row>
    <row r="268" spans="1:6" x14ac:dyDescent="0.25">
      <c r="A268" s="78" t="s">
        <v>991</v>
      </c>
      <c r="B268" s="79" t="s">
        <v>992</v>
      </c>
      <c r="C268" s="80">
        <v>-11</v>
      </c>
      <c r="D268" s="80">
        <v>0</v>
      </c>
      <c r="E268" s="80">
        <v>0</v>
      </c>
      <c r="F268" s="80">
        <v>-11</v>
      </c>
    </row>
    <row r="269" spans="1:6" x14ac:dyDescent="0.25">
      <c r="A269" s="78" t="s">
        <v>993</v>
      </c>
      <c r="B269" s="79" t="s">
        <v>994</v>
      </c>
      <c r="C269" s="80">
        <v>0</v>
      </c>
      <c r="D269" s="80">
        <v>0</v>
      </c>
      <c r="E269" s="80">
        <v>0</v>
      </c>
      <c r="F269" s="80">
        <v>0</v>
      </c>
    </row>
    <row r="270" spans="1:6" x14ac:dyDescent="0.25">
      <c r="A270" s="78" t="s">
        <v>995</v>
      </c>
      <c r="B270" s="79" t="s">
        <v>996</v>
      </c>
      <c r="C270" s="80">
        <v>0</v>
      </c>
      <c r="D270" s="80">
        <v>0</v>
      </c>
      <c r="E270" s="80">
        <v>0</v>
      </c>
      <c r="F270" s="80">
        <v>0</v>
      </c>
    </row>
    <row r="271" spans="1:6" x14ac:dyDescent="0.25">
      <c r="A271" s="78" t="s">
        <v>997</v>
      </c>
      <c r="B271" s="79" t="s">
        <v>998</v>
      </c>
      <c r="C271" s="80">
        <v>0</v>
      </c>
      <c r="D271" s="80">
        <v>5159.3100000000004</v>
      </c>
      <c r="E271" s="80">
        <v>0</v>
      </c>
      <c r="F271" s="80">
        <v>5159.3100000000004</v>
      </c>
    </row>
    <row r="272" spans="1:6" x14ac:dyDescent="0.25">
      <c r="A272" s="78" t="s">
        <v>999</v>
      </c>
      <c r="B272" s="79" t="s">
        <v>1000</v>
      </c>
      <c r="C272" s="80">
        <v>0</v>
      </c>
      <c r="D272" s="80">
        <v>1177.4000000000001</v>
      </c>
      <c r="E272" s="80">
        <v>0</v>
      </c>
      <c r="F272" s="80">
        <v>1177.4000000000001</v>
      </c>
    </row>
    <row r="273" spans="1:6" x14ac:dyDescent="0.25">
      <c r="A273" s="76" t="s">
        <v>1001</v>
      </c>
      <c r="B273" s="73" t="s">
        <v>1002</v>
      </c>
      <c r="C273" s="77">
        <v>23775.71</v>
      </c>
      <c r="D273" s="77">
        <v>0</v>
      </c>
      <c r="E273" s="77">
        <v>0</v>
      </c>
      <c r="F273" s="77">
        <v>23775.71</v>
      </c>
    </row>
    <row r="274" spans="1:6" x14ac:dyDescent="0.25">
      <c r="A274" s="78" t="s">
        <v>1003</v>
      </c>
      <c r="B274" s="79" t="s">
        <v>1004</v>
      </c>
      <c r="C274" s="80">
        <v>5568.9</v>
      </c>
      <c r="D274" s="80">
        <v>0</v>
      </c>
      <c r="E274" s="80">
        <v>0</v>
      </c>
      <c r="F274" s="80">
        <v>5568.9</v>
      </c>
    </row>
    <row r="275" spans="1:6" x14ac:dyDescent="0.25">
      <c r="A275" s="78" t="s">
        <v>1005</v>
      </c>
      <c r="B275" s="79" t="s">
        <v>1006</v>
      </c>
      <c r="C275" s="80">
        <v>18206.810000000001</v>
      </c>
      <c r="D275" s="80">
        <v>0</v>
      </c>
      <c r="E275" s="80">
        <v>0</v>
      </c>
      <c r="F275" s="80">
        <v>18206.810000000001</v>
      </c>
    </row>
    <row r="276" spans="1:6" x14ac:dyDescent="0.25">
      <c r="A276" s="78" t="s">
        <v>1007</v>
      </c>
      <c r="B276" s="79" t="s">
        <v>1008</v>
      </c>
      <c r="C276" s="80">
        <v>0</v>
      </c>
      <c r="D276" s="80">
        <v>0</v>
      </c>
      <c r="E276" s="80">
        <v>0</v>
      </c>
      <c r="F276" s="80">
        <v>0</v>
      </c>
    </row>
    <row r="277" spans="1:6" x14ac:dyDescent="0.25">
      <c r="A277" s="78" t="s">
        <v>1009</v>
      </c>
      <c r="B277" s="79" t="s">
        <v>1010</v>
      </c>
      <c r="C277" s="80">
        <v>0</v>
      </c>
      <c r="D277" s="80">
        <v>0</v>
      </c>
      <c r="E277" s="80">
        <v>0</v>
      </c>
      <c r="F277" s="80">
        <v>0</v>
      </c>
    </row>
    <row r="278" spans="1:6" x14ac:dyDescent="0.25">
      <c r="A278" s="78" t="s">
        <v>1011</v>
      </c>
      <c r="B278" s="79" t="s">
        <v>1012</v>
      </c>
      <c r="C278" s="80">
        <v>0</v>
      </c>
      <c r="D278" s="80">
        <v>0</v>
      </c>
      <c r="E278" s="80">
        <v>0</v>
      </c>
      <c r="F278" s="80">
        <v>0</v>
      </c>
    </row>
    <row r="279" spans="1:6" x14ac:dyDescent="0.25">
      <c r="A279" s="76" t="s">
        <v>1013</v>
      </c>
      <c r="B279" s="73" t="s">
        <v>1014</v>
      </c>
      <c r="C279" s="77">
        <v>0</v>
      </c>
      <c r="D279" s="77">
        <v>0</v>
      </c>
      <c r="E279" s="77">
        <v>0</v>
      </c>
      <c r="F279" s="77">
        <v>0</v>
      </c>
    </row>
    <row r="280" spans="1:6" x14ac:dyDescent="0.25">
      <c r="A280" s="78" t="s">
        <v>1015</v>
      </c>
      <c r="B280" s="79" t="s">
        <v>1016</v>
      </c>
      <c r="C280" s="80">
        <v>0</v>
      </c>
      <c r="D280" s="80">
        <v>0</v>
      </c>
      <c r="E280" s="80">
        <v>0</v>
      </c>
      <c r="F280" s="80">
        <v>0</v>
      </c>
    </row>
    <row r="281" spans="1:6" x14ac:dyDescent="0.25">
      <c r="A281" s="78" t="s">
        <v>1017</v>
      </c>
      <c r="B281" s="79" t="s">
        <v>1018</v>
      </c>
      <c r="C281" s="80">
        <v>0</v>
      </c>
      <c r="D281" s="80">
        <v>0</v>
      </c>
      <c r="E281" s="80">
        <v>0</v>
      </c>
      <c r="F281" s="80">
        <v>0</v>
      </c>
    </row>
    <row r="282" spans="1:6" x14ac:dyDescent="0.25">
      <c r="A282" s="78" t="s">
        <v>1019</v>
      </c>
      <c r="B282" s="79" t="s">
        <v>1020</v>
      </c>
      <c r="C282" s="80">
        <v>0</v>
      </c>
      <c r="D282" s="80">
        <v>0</v>
      </c>
      <c r="E282" s="80">
        <v>0</v>
      </c>
      <c r="F282" s="80">
        <v>0</v>
      </c>
    </row>
    <row r="283" spans="1:6" x14ac:dyDescent="0.25">
      <c r="A283" s="76" t="s">
        <v>1021</v>
      </c>
      <c r="B283" s="73" t="s">
        <v>1022</v>
      </c>
      <c r="C283" s="77">
        <v>89698.55</v>
      </c>
      <c r="D283" s="77">
        <v>67180.350000000006</v>
      </c>
      <c r="E283" s="77">
        <v>0</v>
      </c>
      <c r="F283" s="77">
        <v>156878.9</v>
      </c>
    </row>
    <row r="284" spans="1:6" x14ac:dyDescent="0.25">
      <c r="A284" s="78" t="s">
        <v>1023</v>
      </c>
      <c r="B284" s="79" t="s">
        <v>1024</v>
      </c>
      <c r="C284" s="80">
        <v>2323.48</v>
      </c>
      <c r="D284" s="80">
        <v>0</v>
      </c>
      <c r="E284" s="80">
        <v>0</v>
      </c>
      <c r="F284" s="80">
        <v>2323.48</v>
      </c>
    </row>
    <row r="285" spans="1:6" x14ac:dyDescent="0.25">
      <c r="A285" s="78" t="s">
        <v>1025</v>
      </c>
      <c r="B285" s="79" t="s">
        <v>1026</v>
      </c>
      <c r="C285" s="80">
        <v>0</v>
      </c>
      <c r="D285" s="80">
        <v>0</v>
      </c>
      <c r="E285" s="80">
        <v>0</v>
      </c>
      <c r="F285" s="80">
        <v>0</v>
      </c>
    </row>
    <row r="286" spans="1:6" x14ac:dyDescent="0.25">
      <c r="A286" s="78" t="s">
        <v>1027</v>
      </c>
      <c r="B286" s="79" t="s">
        <v>1028</v>
      </c>
      <c r="C286" s="80">
        <v>2096.5</v>
      </c>
      <c r="D286" s="80">
        <v>0</v>
      </c>
      <c r="E286" s="80">
        <v>0</v>
      </c>
      <c r="F286" s="80">
        <v>2096.5</v>
      </c>
    </row>
    <row r="287" spans="1:6" x14ac:dyDescent="0.25">
      <c r="A287" s="78" t="s">
        <v>1029</v>
      </c>
      <c r="B287" s="79" t="s">
        <v>1030</v>
      </c>
      <c r="C287" s="80">
        <v>11655.42</v>
      </c>
      <c r="D287" s="80">
        <v>0</v>
      </c>
      <c r="E287" s="80">
        <v>0</v>
      </c>
      <c r="F287" s="80">
        <v>11655.42</v>
      </c>
    </row>
    <row r="288" spans="1:6" x14ac:dyDescent="0.25">
      <c r="A288" s="78" t="s">
        <v>1031</v>
      </c>
      <c r="B288" s="79" t="s">
        <v>1032</v>
      </c>
      <c r="C288" s="80">
        <v>28539.3</v>
      </c>
      <c r="D288" s="80">
        <v>6045.9</v>
      </c>
      <c r="E288" s="80">
        <v>0</v>
      </c>
      <c r="F288" s="80">
        <v>34585.199999999997</v>
      </c>
    </row>
    <row r="289" spans="1:6" x14ac:dyDescent="0.25">
      <c r="A289" s="78" t="s">
        <v>1033</v>
      </c>
      <c r="B289" s="79" t="s">
        <v>1034</v>
      </c>
      <c r="C289" s="80">
        <v>0</v>
      </c>
      <c r="D289" s="80">
        <v>0</v>
      </c>
      <c r="E289" s="80">
        <v>0</v>
      </c>
      <c r="F289" s="80">
        <v>0</v>
      </c>
    </row>
    <row r="290" spans="1:6" x14ac:dyDescent="0.25">
      <c r="A290" s="78" t="s">
        <v>1035</v>
      </c>
      <c r="B290" s="79" t="s">
        <v>1036</v>
      </c>
      <c r="C290" s="80">
        <v>114.93</v>
      </c>
      <c r="D290" s="80">
        <v>362.06</v>
      </c>
      <c r="E290" s="80">
        <v>0</v>
      </c>
      <c r="F290" s="80">
        <v>476.99</v>
      </c>
    </row>
    <row r="291" spans="1:6" x14ac:dyDescent="0.25">
      <c r="A291" s="78" t="s">
        <v>1037</v>
      </c>
      <c r="B291" s="79" t="s">
        <v>1038</v>
      </c>
      <c r="C291" s="80">
        <v>9030.0400000000009</v>
      </c>
      <c r="D291" s="80">
        <v>2257.5100000000002</v>
      </c>
      <c r="E291" s="80">
        <v>0</v>
      </c>
      <c r="F291" s="80">
        <v>11287.550000000001</v>
      </c>
    </row>
    <row r="292" spans="1:6" x14ac:dyDescent="0.25">
      <c r="A292" s="78" t="s">
        <v>1039</v>
      </c>
      <c r="B292" s="79" t="s">
        <v>1040</v>
      </c>
      <c r="C292" s="80">
        <v>6978.83</v>
      </c>
      <c r="D292" s="80">
        <v>54578.6</v>
      </c>
      <c r="E292" s="80">
        <v>0</v>
      </c>
      <c r="F292" s="80">
        <v>61557.43</v>
      </c>
    </row>
    <row r="293" spans="1:6" x14ac:dyDescent="0.25">
      <c r="A293" s="78" t="s">
        <v>1041</v>
      </c>
      <c r="B293" s="79" t="s">
        <v>1042</v>
      </c>
      <c r="C293" s="80">
        <v>28960.05</v>
      </c>
      <c r="D293" s="80">
        <v>3936.28</v>
      </c>
      <c r="E293" s="80">
        <v>0</v>
      </c>
      <c r="F293" s="80">
        <v>32896.329999999994</v>
      </c>
    </row>
    <row r="294" spans="1:6" x14ac:dyDescent="0.25">
      <c r="A294" s="76" t="s">
        <v>81</v>
      </c>
      <c r="B294" s="73" t="s">
        <v>1043</v>
      </c>
      <c r="C294" s="77">
        <v>370301.26</v>
      </c>
      <c r="D294" s="77">
        <v>3100</v>
      </c>
      <c r="E294" s="77">
        <v>1000</v>
      </c>
      <c r="F294" s="77">
        <v>372401.26</v>
      </c>
    </row>
    <row r="295" spans="1:6" x14ac:dyDescent="0.25">
      <c r="A295" s="76" t="s">
        <v>1044</v>
      </c>
      <c r="B295" s="73" t="s">
        <v>1045</v>
      </c>
      <c r="C295" s="77">
        <v>370301.26</v>
      </c>
      <c r="D295" s="77">
        <v>3100</v>
      </c>
      <c r="E295" s="77">
        <v>1000</v>
      </c>
      <c r="F295" s="77">
        <v>372401.26</v>
      </c>
    </row>
    <row r="296" spans="1:6" x14ac:dyDescent="0.25">
      <c r="A296" s="76" t="s">
        <v>1046</v>
      </c>
      <c r="B296" s="73" t="s">
        <v>1047</v>
      </c>
      <c r="C296" s="77">
        <v>306604.84999999998</v>
      </c>
      <c r="D296" s="77">
        <v>3100</v>
      </c>
      <c r="E296" s="77">
        <v>1000</v>
      </c>
      <c r="F296" s="77">
        <v>308704.84999999998</v>
      </c>
    </row>
    <row r="297" spans="1:6" x14ac:dyDescent="0.25">
      <c r="A297" s="78" t="s">
        <v>1048</v>
      </c>
      <c r="B297" s="79" t="s">
        <v>1049</v>
      </c>
      <c r="C297" s="80">
        <v>0</v>
      </c>
      <c r="D297" s="80">
        <v>0</v>
      </c>
      <c r="E297" s="80">
        <v>0</v>
      </c>
      <c r="F297" s="80">
        <v>0</v>
      </c>
    </row>
    <row r="298" spans="1:6" x14ac:dyDescent="0.25">
      <c r="A298" s="78" t="s">
        <v>1050</v>
      </c>
      <c r="B298" s="79" t="s">
        <v>1051</v>
      </c>
      <c r="C298" s="80">
        <v>0</v>
      </c>
      <c r="D298" s="80">
        <v>0</v>
      </c>
      <c r="E298" s="80">
        <v>0</v>
      </c>
      <c r="F298" s="80">
        <v>0</v>
      </c>
    </row>
    <row r="299" spans="1:6" x14ac:dyDescent="0.25">
      <c r="A299" s="78" t="s">
        <v>1052</v>
      </c>
      <c r="B299" s="79" t="s">
        <v>1053</v>
      </c>
      <c r="C299" s="80">
        <v>0</v>
      </c>
      <c r="D299" s="80">
        <v>2000</v>
      </c>
      <c r="E299" s="80">
        <v>1000</v>
      </c>
      <c r="F299" s="80">
        <v>1000</v>
      </c>
    </row>
    <row r="300" spans="1:6" x14ac:dyDescent="0.25">
      <c r="A300" s="78" t="s">
        <v>1054</v>
      </c>
      <c r="B300" s="79" t="s">
        <v>1055</v>
      </c>
      <c r="C300" s="80">
        <v>4459.54</v>
      </c>
      <c r="D300" s="80">
        <v>0</v>
      </c>
      <c r="E300" s="80">
        <v>0</v>
      </c>
      <c r="F300" s="80">
        <v>4459.54</v>
      </c>
    </row>
    <row r="301" spans="1:6" x14ac:dyDescent="0.25">
      <c r="A301" s="78" t="s">
        <v>1056</v>
      </c>
      <c r="B301" s="79" t="s">
        <v>1057</v>
      </c>
      <c r="C301" s="80">
        <v>0</v>
      </c>
      <c r="D301" s="80">
        <v>0</v>
      </c>
      <c r="E301" s="80">
        <v>0</v>
      </c>
      <c r="F301" s="80">
        <v>0</v>
      </c>
    </row>
    <row r="302" spans="1:6" x14ac:dyDescent="0.25">
      <c r="A302" s="78" t="s">
        <v>1058</v>
      </c>
      <c r="B302" s="79" t="s">
        <v>1059</v>
      </c>
      <c r="C302" s="80">
        <v>0</v>
      </c>
      <c r="D302" s="80">
        <v>1100</v>
      </c>
      <c r="E302" s="80">
        <v>0</v>
      </c>
      <c r="F302" s="80">
        <v>1100</v>
      </c>
    </row>
    <row r="303" spans="1:6" x14ac:dyDescent="0.25">
      <c r="A303" s="78" t="s">
        <v>1060</v>
      </c>
      <c r="B303" s="79" t="s">
        <v>1061</v>
      </c>
      <c r="C303" s="80">
        <v>0</v>
      </c>
      <c r="D303" s="80">
        <v>0</v>
      </c>
      <c r="E303" s="80">
        <v>0</v>
      </c>
      <c r="F303" s="80">
        <v>0</v>
      </c>
    </row>
    <row r="304" spans="1:6" x14ac:dyDescent="0.25">
      <c r="A304" s="78" t="s">
        <v>1062</v>
      </c>
      <c r="B304" s="79" t="s">
        <v>1063</v>
      </c>
      <c r="C304" s="80">
        <v>0</v>
      </c>
      <c r="D304" s="80">
        <v>0</v>
      </c>
      <c r="E304" s="80">
        <v>0</v>
      </c>
      <c r="F304" s="80">
        <v>0</v>
      </c>
    </row>
    <row r="305" spans="1:6" x14ac:dyDescent="0.25">
      <c r="A305" s="78" t="s">
        <v>1064</v>
      </c>
      <c r="B305" s="79" t="s">
        <v>1065</v>
      </c>
      <c r="C305" s="80">
        <v>3497.44</v>
      </c>
      <c r="D305" s="80">
        <v>0</v>
      </c>
      <c r="E305" s="80">
        <v>0</v>
      </c>
      <c r="F305" s="80">
        <v>3497.44</v>
      </c>
    </row>
    <row r="306" spans="1:6" x14ac:dyDescent="0.25">
      <c r="A306" s="78" t="s">
        <v>1066</v>
      </c>
      <c r="B306" s="79" t="s">
        <v>1067</v>
      </c>
      <c r="C306" s="80">
        <v>25000</v>
      </c>
      <c r="D306" s="80">
        <v>0</v>
      </c>
      <c r="E306" s="80">
        <v>0</v>
      </c>
      <c r="F306" s="80">
        <v>25000</v>
      </c>
    </row>
    <row r="307" spans="1:6" x14ac:dyDescent="0.25">
      <c r="A307" s="78" t="s">
        <v>1068</v>
      </c>
      <c r="B307" s="79" t="s">
        <v>1069</v>
      </c>
      <c r="C307" s="80">
        <v>2540.88</v>
      </c>
      <c r="D307" s="80">
        <v>0</v>
      </c>
      <c r="E307" s="80">
        <v>0</v>
      </c>
      <c r="F307" s="80">
        <v>2540.88</v>
      </c>
    </row>
    <row r="308" spans="1:6" x14ac:dyDescent="0.25">
      <c r="A308" s="78" t="s">
        <v>1070</v>
      </c>
      <c r="B308" s="79" t="s">
        <v>1071</v>
      </c>
      <c r="C308" s="80">
        <v>2060</v>
      </c>
      <c r="D308" s="80">
        <v>0</v>
      </c>
      <c r="E308" s="80">
        <v>0</v>
      </c>
      <c r="F308" s="80">
        <v>2060</v>
      </c>
    </row>
    <row r="309" spans="1:6" x14ac:dyDescent="0.25">
      <c r="A309" s="78" t="s">
        <v>1072</v>
      </c>
      <c r="B309" s="79" t="s">
        <v>1073</v>
      </c>
      <c r="C309" s="80">
        <v>-60000</v>
      </c>
      <c r="D309" s="80">
        <v>0</v>
      </c>
      <c r="E309" s="80">
        <v>0</v>
      </c>
      <c r="F309" s="80">
        <v>-60000</v>
      </c>
    </row>
    <row r="310" spans="1:6" x14ac:dyDescent="0.25">
      <c r="A310" s="78" t="s">
        <v>1074</v>
      </c>
      <c r="B310" s="79" t="s">
        <v>1075</v>
      </c>
      <c r="C310" s="80">
        <v>1632.44</v>
      </c>
      <c r="D310" s="80">
        <v>0</v>
      </c>
      <c r="E310" s="80">
        <v>0</v>
      </c>
      <c r="F310" s="80">
        <v>1632.44</v>
      </c>
    </row>
    <row r="311" spans="1:6" x14ac:dyDescent="0.25">
      <c r="A311" s="78" t="s">
        <v>1076</v>
      </c>
      <c r="B311" s="79" t="s">
        <v>1077</v>
      </c>
      <c r="C311" s="80">
        <v>327414.55</v>
      </c>
      <c r="D311" s="80">
        <v>0</v>
      </c>
      <c r="E311" s="80">
        <v>0</v>
      </c>
      <c r="F311" s="80">
        <v>327414.55</v>
      </c>
    </row>
    <row r="312" spans="1:6" x14ac:dyDescent="0.25">
      <c r="A312" s="78" t="s">
        <v>1078</v>
      </c>
      <c r="B312" s="79" t="s">
        <v>1079</v>
      </c>
      <c r="C312" s="80">
        <v>0</v>
      </c>
      <c r="D312" s="80">
        <v>0</v>
      </c>
      <c r="E312" s="80">
        <v>0</v>
      </c>
      <c r="F312" s="80">
        <v>0</v>
      </c>
    </row>
    <row r="313" spans="1:6" x14ac:dyDescent="0.25">
      <c r="A313" s="78" t="s">
        <v>1080</v>
      </c>
      <c r="B313" s="79" t="s">
        <v>1081</v>
      </c>
      <c r="C313" s="80">
        <v>0</v>
      </c>
      <c r="D313" s="80">
        <v>0</v>
      </c>
      <c r="E313" s="80">
        <v>0</v>
      </c>
      <c r="F313" s="80">
        <v>0</v>
      </c>
    </row>
    <row r="314" spans="1:6" x14ac:dyDescent="0.25">
      <c r="A314" s="78" t="s">
        <v>1082</v>
      </c>
      <c r="B314" s="79" t="s">
        <v>1083</v>
      </c>
      <c r="C314" s="80">
        <v>0</v>
      </c>
      <c r="D314" s="80">
        <v>0</v>
      </c>
      <c r="E314" s="80">
        <v>0</v>
      </c>
      <c r="F314" s="80">
        <v>0</v>
      </c>
    </row>
    <row r="315" spans="1:6" x14ac:dyDescent="0.25">
      <c r="A315" s="78" t="s">
        <v>1084</v>
      </c>
      <c r="B315" s="79" t="s">
        <v>1085</v>
      </c>
      <c r="C315" s="80">
        <v>0</v>
      </c>
      <c r="D315" s="80">
        <v>0</v>
      </c>
      <c r="E315" s="80">
        <v>0</v>
      </c>
      <c r="F315" s="80">
        <v>0</v>
      </c>
    </row>
    <row r="316" spans="1:6" x14ac:dyDescent="0.25">
      <c r="A316" s="78" t="s">
        <v>1086</v>
      </c>
      <c r="B316" s="79" t="s">
        <v>1087</v>
      </c>
      <c r="C316" s="80">
        <v>0</v>
      </c>
      <c r="D316" s="80">
        <v>0</v>
      </c>
      <c r="E316" s="80">
        <v>0</v>
      </c>
      <c r="F316" s="80">
        <v>0</v>
      </c>
    </row>
    <row r="317" spans="1:6" x14ac:dyDescent="0.25">
      <c r="A317" s="78" t="s">
        <v>1088</v>
      </c>
      <c r="B317" s="79" t="s">
        <v>1089</v>
      </c>
      <c r="C317" s="80">
        <v>0</v>
      </c>
      <c r="D317" s="80">
        <v>0</v>
      </c>
      <c r="E317" s="80">
        <v>0</v>
      </c>
      <c r="F317" s="80">
        <v>0</v>
      </c>
    </row>
    <row r="318" spans="1:6" x14ac:dyDescent="0.25">
      <c r="A318" s="78" t="s">
        <v>1090</v>
      </c>
      <c r="B318" s="79" t="s">
        <v>1091</v>
      </c>
      <c r="C318" s="80">
        <v>0</v>
      </c>
      <c r="D318" s="80">
        <v>0</v>
      </c>
      <c r="E318" s="80">
        <v>0</v>
      </c>
      <c r="F318" s="80">
        <v>0</v>
      </c>
    </row>
    <row r="319" spans="1:6" x14ac:dyDescent="0.25">
      <c r="A319" s="78" t="s">
        <v>1092</v>
      </c>
      <c r="B319" s="79" t="s">
        <v>1093</v>
      </c>
      <c r="C319" s="80">
        <v>0</v>
      </c>
      <c r="D319" s="80">
        <v>0</v>
      </c>
      <c r="E319" s="80">
        <v>0</v>
      </c>
      <c r="F319" s="80">
        <v>0</v>
      </c>
    </row>
    <row r="320" spans="1:6" x14ac:dyDescent="0.25">
      <c r="A320" s="76" t="s">
        <v>1094</v>
      </c>
      <c r="B320" s="73" t="s">
        <v>1095</v>
      </c>
      <c r="C320" s="77">
        <v>50000</v>
      </c>
      <c r="D320" s="77">
        <v>0</v>
      </c>
      <c r="E320" s="77">
        <v>0</v>
      </c>
      <c r="F320" s="77">
        <v>50000</v>
      </c>
    </row>
    <row r="321" spans="1:6" x14ac:dyDescent="0.25">
      <c r="A321" s="78" t="s">
        <v>1096</v>
      </c>
      <c r="B321" s="79" t="s">
        <v>1097</v>
      </c>
      <c r="C321" s="80">
        <v>0</v>
      </c>
      <c r="D321" s="80">
        <v>0</v>
      </c>
      <c r="E321" s="80">
        <v>0</v>
      </c>
      <c r="F321" s="80">
        <v>0</v>
      </c>
    </row>
    <row r="322" spans="1:6" x14ac:dyDescent="0.25">
      <c r="A322" s="78" t="s">
        <v>1098</v>
      </c>
      <c r="B322" s="79" t="s">
        <v>1099</v>
      </c>
      <c r="C322" s="80">
        <v>0</v>
      </c>
      <c r="D322" s="80">
        <v>0</v>
      </c>
      <c r="E322" s="80">
        <v>0</v>
      </c>
      <c r="F322" s="80">
        <v>0</v>
      </c>
    </row>
    <row r="323" spans="1:6" x14ac:dyDescent="0.25">
      <c r="A323" s="78" t="s">
        <v>1100</v>
      </c>
      <c r="B323" s="79" t="s">
        <v>1101</v>
      </c>
      <c r="C323" s="80">
        <v>0</v>
      </c>
      <c r="D323" s="80">
        <v>0</v>
      </c>
      <c r="E323" s="80">
        <v>0</v>
      </c>
      <c r="F323" s="80">
        <v>0</v>
      </c>
    </row>
    <row r="324" spans="1:6" x14ac:dyDescent="0.25">
      <c r="A324" s="78" t="s">
        <v>1102</v>
      </c>
      <c r="B324" s="79" t="s">
        <v>1103</v>
      </c>
      <c r="C324" s="80">
        <v>50000</v>
      </c>
      <c r="D324" s="80">
        <v>0</v>
      </c>
      <c r="E324" s="80">
        <v>0</v>
      </c>
      <c r="F324" s="80">
        <v>50000</v>
      </c>
    </row>
    <row r="325" spans="1:6" x14ac:dyDescent="0.25">
      <c r="A325" s="78" t="s">
        <v>1104</v>
      </c>
      <c r="B325" s="79" t="s">
        <v>1105</v>
      </c>
      <c r="C325" s="80">
        <v>0</v>
      </c>
      <c r="D325" s="80">
        <v>0</v>
      </c>
      <c r="E325" s="80">
        <v>0</v>
      </c>
      <c r="F325" s="80">
        <v>0</v>
      </c>
    </row>
    <row r="326" spans="1:6" x14ac:dyDescent="0.25">
      <c r="A326" s="76" t="s">
        <v>1106</v>
      </c>
      <c r="B326" s="73" t="s">
        <v>1107</v>
      </c>
      <c r="C326" s="77">
        <v>9179.01</v>
      </c>
      <c r="D326" s="77">
        <v>0</v>
      </c>
      <c r="E326" s="77">
        <v>0</v>
      </c>
      <c r="F326" s="77">
        <v>9179.01</v>
      </c>
    </row>
    <row r="327" spans="1:6" x14ac:dyDescent="0.25">
      <c r="A327" s="78" t="s">
        <v>1108</v>
      </c>
      <c r="B327" s="79" t="s">
        <v>1109</v>
      </c>
      <c r="C327" s="80">
        <v>4277</v>
      </c>
      <c r="D327" s="80">
        <v>0</v>
      </c>
      <c r="E327" s="80">
        <v>0</v>
      </c>
      <c r="F327" s="80">
        <v>4277</v>
      </c>
    </row>
    <row r="328" spans="1:6" x14ac:dyDescent="0.25">
      <c r="A328" s="78" t="s">
        <v>1110</v>
      </c>
      <c r="B328" s="79" t="s">
        <v>1028</v>
      </c>
      <c r="C328" s="80">
        <v>0</v>
      </c>
      <c r="D328" s="80">
        <v>0</v>
      </c>
      <c r="E328" s="80">
        <v>0</v>
      </c>
      <c r="F328" s="80">
        <v>0</v>
      </c>
    </row>
    <row r="329" spans="1:6" x14ac:dyDescent="0.25">
      <c r="A329" s="78" t="s">
        <v>1111</v>
      </c>
      <c r="B329" s="79" t="s">
        <v>1112</v>
      </c>
      <c r="C329" s="80">
        <v>0</v>
      </c>
      <c r="D329" s="80">
        <v>0</v>
      </c>
      <c r="E329" s="80">
        <v>0</v>
      </c>
      <c r="F329" s="80">
        <v>0</v>
      </c>
    </row>
    <row r="330" spans="1:6" x14ac:dyDescent="0.25">
      <c r="A330" s="78" t="s">
        <v>1113</v>
      </c>
      <c r="B330" s="79" t="s">
        <v>1114</v>
      </c>
      <c r="C330" s="80">
        <v>4896.01</v>
      </c>
      <c r="D330" s="80">
        <v>0</v>
      </c>
      <c r="E330" s="80">
        <v>0</v>
      </c>
      <c r="F330" s="80">
        <v>4896.01</v>
      </c>
    </row>
    <row r="331" spans="1:6" x14ac:dyDescent="0.25">
      <c r="A331" s="78" t="s">
        <v>1115</v>
      </c>
      <c r="B331" s="79" t="s">
        <v>1059</v>
      </c>
      <c r="C331" s="80">
        <v>6</v>
      </c>
      <c r="D331" s="80">
        <v>0</v>
      </c>
      <c r="E331" s="80">
        <v>0</v>
      </c>
      <c r="F331" s="80">
        <v>6</v>
      </c>
    </row>
    <row r="332" spans="1:6" x14ac:dyDescent="0.25">
      <c r="A332" s="78" t="s">
        <v>1116</v>
      </c>
      <c r="B332" s="79" t="s">
        <v>1117</v>
      </c>
      <c r="C332" s="80">
        <v>0</v>
      </c>
      <c r="D332" s="80">
        <v>0</v>
      </c>
      <c r="E332" s="80">
        <v>0</v>
      </c>
      <c r="F332" s="80">
        <v>0</v>
      </c>
    </row>
    <row r="333" spans="1:6" x14ac:dyDescent="0.25">
      <c r="A333" s="78" t="s">
        <v>1118</v>
      </c>
      <c r="B333" s="79" t="s">
        <v>1119</v>
      </c>
      <c r="C333" s="80">
        <v>0</v>
      </c>
      <c r="D333" s="80">
        <v>0</v>
      </c>
      <c r="E333" s="80">
        <v>0</v>
      </c>
      <c r="F333" s="80">
        <v>0</v>
      </c>
    </row>
    <row r="334" spans="1:6" x14ac:dyDescent="0.25">
      <c r="A334" s="76" t="s">
        <v>1120</v>
      </c>
      <c r="B334" s="73" t="s">
        <v>1121</v>
      </c>
      <c r="C334" s="77">
        <v>4517.3999999999996</v>
      </c>
      <c r="D334" s="77">
        <v>0</v>
      </c>
      <c r="E334" s="77">
        <v>0</v>
      </c>
      <c r="F334" s="77">
        <v>4517.3999999999996</v>
      </c>
    </row>
    <row r="335" spans="1:6" x14ac:dyDescent="0.25">
      <c r="A335" s="78" t="s">
        <v>1122</v>
      </c>
      <c r="B335" s="79" t="s">
        <v>1123</v>
      </c>
      <c r="C335" s="80">
        <v>4517.3999999999996</v>
      </c>
      <c r="D335" s="80">
        <v>0</v>
      </c>
      <c r="E335" s="80">
        <v>0</v>
      </c>
      <c r="F335" s="80">
        <v>4517.3999999999996</v>
      </c>
    </row>
    <row r="336" spans="1:6" x14ac:dyDescent="0.25">
      <c r="A336" s="78" t="s">
        <v>1124</v>
      </c>
      <c r="B336" s="79" t="s">
        <v>1125</v>
      </c>
      <c r="C336" s="80">
        <v>0</v>
      </c>
      <c r="D336" s="80">
        <v>0</v>
      </c>
      <c r="E336" s="80">
        <v>0</v>
      </c>
      <c r="F336" s="80">
        <v>0</v>
      </c>
    </row>
    <row r="337" spans="1:6" x14ac:dyDescent="0.25">
      <c r="A337" s="78" t="s">
        <v>1126</v>
      </c>
      <c r="B337" s="79" t="s">
        <v>1127</v>
      </c>
      <c r="C337" s="80">
        <v>0</v>
      </c>
      <c r="D337" s="80">
        <v>0</v>
      </c>
      <c r="E337" s="80">
        <v>0</v>
      </c>
      <c r="F337" s="80">
        <v>0</v>
      </c>
    </row>
    <row r="338" spans="1:6" x14ac:dyDescent="0.25">
      <c r="A338" s="78" t="s">
        <v>1128</v>
      </c>
      <c r="B338" s="79" t="s">
        <v>1129</v>
      </c>
      <c r="C338" s="80">
        <v>0</v>
      </c>
      <c r="D338" s="80">
        <v>0</v>
      </c>
      <c r="E338" s="80">
        <v>0</v>
      </c>
      <c r="F338" s="80">
        <v>0</v>
      </c>
    </row>
    <row r="339" spans="1:6" x14ac:dyDescent="0.25">
      <c r="A339" s="78" t="s">
        <v>1130</v>
      </c>
      <c r="B339" s="79" t="s">
        <v>1131</v>
      </c>
      <c r="C339" s="80">
        <v>0</v>
      </c>
      <c r="D339" s="80">
        <v>0</v>
      </c>
      <c r="E339" s="80">
        <v>0</v>
      </c>
      <c r="F339" s="80">
        <v>0</v>
      </c>
    </row>
    <row r="340" spans="1:6" x14ac:dyDescent="0.25">
      <c r="A340" s="76" t="s">
        <v>87</v>
      </c>
      <c r="B340" s="73" t="s">
        <v>1132</v>
      </c>
      <c r="C340" s="77">
        <v>52894.2</v>
      </c>
      <c r="D340" s="77">
        <v>19248.260000000002</v>
      </c>
      <c r="E340" s="77">
        <v>5873.13</v>
      </c>
      <c r="F340" s="77">
        <v>66269.329999999987</v>
      </c>
    </row>
    <row r="341" spans="1:6" x14ac:dyDescent="0.25">
      <c r="A341" s="76" t="s">
        <v>1133</v>
      </c>
      <c r="B341" s="73" t="s">
        <v>1132</v>
      </c>
      <c r="C341" s="77">
        <v>52894.2</v>
      </c>
      <c r="D341" s="77">
        <v>19248.260000000002</v>
      </c>
      <c r="E341" s="77">
        <v>5873.13</v>
      </c>
      <c r="F341" s="77">
        <v>66269.329999999987</v>
      </c>
    </row>
    <row r="342" spans="1:6" x14ac:dyDescent="0.25">
      <c r="A342" s="76" t="s">
        <v>1134</v>
      </c>
      <c r="B342" s="73" t="s">
        <v>1135</v>
      </c>
      <c r="C342" s="77">
        <v>52894.2</v>
      </c>
      <c r="D342" s="77">
        <v>19248.260000000002</v>
      </c>
      <c r="E342" s="77">
        <v>5873.13</v>
      </c>
      <c r="F342" s="77">
        <v>66269.329999999987</v>
      </c>
    </row>
    <row r="343" spans="1:6" x14ac:dyDescent="0.25">
      <c r="A343" s="78" t="s">
        <v>1136</v>
      </c>
      <c r="B343" s="79" t="s">
        <v>1137</v>
      </c>
      <c r="C343" s="80">
        <v>12770.24</v>
      </c>
      <c r="D343" s="80">
        <v>0</v>
      </c>
      <c r="E343" s="80">
        <v>0</v>
      </c>
      <c r="F343" s="80">
        <v>12770.24</v>
      </c>
    </row>
    <row r="344" spans="1:6" x14ac:dyDescent="0.25">
      <c r="A344" s="78" t="s">
        <v>1138</v>
      </c>
      <c r="B344" s="79" t="s">
        <v>1139</v>
      </c>
      <c r="C344" s="80">
        <v>8550</v>
      </c>
      <c r="D344" s="80">
        <v>3040</v>
      </c>
      <c r="E344" s="80">
        <v>0</v>
      </c>
      <c r="F344" s="80">
        <v>11590</v>
      </c>
    </row>
    <row r="345" spans="1:6" x14ac:dyDescent="0.25">
      <c r="A345" s="78" t="s">
        <v>1140</v>
      </c>
      <c r="B345" s="79" t="s">
        <v>1141</v>
      </c>
      <c r="C345" s="80">
        <v>0</v>
      </c>
      <c r="D345" s="80">
        <v>0</v>
      </c>
      <c r="E345" s="80">
        <v>0</v>
      </c>
      <c r="F345" s="80">
        <v>0</v>
      </c>
    </row>
    <row r="346" spans="1:6" x14ac:dyDescent="0.25">
      <c r="A346" s="78" t="s">
        <v>1142</v>
      </c>
      <c r="B346" s="79" t="s">
        <v>1143</v>
      </c>
      <c r="C346" s="80">
        <v>31573.96</v>
      </c>
      <c r="D346" s="80">
        <v>16208.26</v>
      </c>
      <c r="E346" s="80">
        <v>5873.13</v>
      </c>
      <c r="F346" s="80">
        <v>41909.089999999997</v>
      </c>
    </row>
    <row r="347" spans="1:6" x14ac:dyDescent="0.25">
      <c r="A347" s="76" t="s">
        <v>1144</v>
      </c>
      <c r="B347" s="73" t="s">
        <v>1145</v>
      </c>
      <c r="C347" s="77">
        <v>7578</v>
      </c>
      <c r="D347" s="77">
        <v>0</v>
      </c>
      <c r="E347" s="77">
        <v>0</v>
      </c>
      <c r="F347" s="77">
        <v>7578</v>
      </c>
    </row>
    <row r="348" spans="1:6" x14ac:dyDescent="0.25">
      <c r="A348" s="76" t="s">
        <v>1146</v>
      </c>
      <c r="B348" s="73" t="s">
        <v>1145</v>
      </c>
      <c r="C348" s="77">
        <v>7578</v>
      </c>
      <c r="D348" s="77">
        <v>0</v>
      </c>
      <c r="E348" s="77">
        <v>0</v>
      </c>
      <c r="F348" s="77">
        <v>7578</v>
      </c>
    </row>
    <row r="349" spans="1:6" x14ac:dyDescent="0.25">
      <c r="A349" s="76" t="s">
        <v>1147</v>
      </c>
      <c r="B349" s="73" t="s">
        <v>1148</v>
      </c>
      <c r="C349" s="77">
        <v>0</v>
      </c>
      <c r="D349" s="77">
        <v>0</v>
      </c>
      <c r="E349" s="77">
        <v>0</v>
      </c>
      <c r="F349" s="77">
        <v>0</v>
      </c>
    </row>
    <row r="350" spans="1:6" x14ac:dyDescent="0.25">
      <c r="A350" s="78" t="s">
        <v>1149</v>
      </c>
      <c r="B350" s="79" t="s">
        <v>1150</v>
      </c>
      <c r="C350" s="80">
        <v>0</v>
      </c>
      <c r="D350" s="80">
        <v>0</v>
      </c>
      <c r="E350" s="80">
        <v>0</v>
      </c>
      <c r="F350" s="80">
        <v>0</v>
      </c>
    </row>
    <row r="351" spans="1:6" x14ac:dyDescent="0.25">
      <c r="A351" s="76" t="s">
        <v>1151</v>
      </c>
      <c r="B351" s="73" t="s">
        <v>1152</v>
      </c>
      <c r="C351" s="77">
        <v>7578</v>
      </c>
      <c r="D351" s="77">
        <v>0</v>
      </c>
      <c r="E351" s="77">
        <v>0</v>
      </c>
      <c r="F351" s="77">
        <v>7578</v>
      </c>
    </row>
    <row r="352" spans="1:6" x14ac:dyDescent="0.25">
      <c r="A352" s="78" t="s">
        <v>1153</v>
      </c>
      <c r="B352" s="79" t="s">
        <v>1154</v>
      </c>
      <c r="C352" s="80">
        <v>0</v>
      </c>
      <c r="D352" s="80">
        <v>0</v>
      </c>
      <c r="E352" s="80">
        <v>0</v>
      </c>
      <c r="F352" s="80">
        <v>0</v>
      </c>
    </row>
    <row r="353" spans="1:6" x14ac:dyDescent="0.25">
      <c r="A353" s="78" t="s">
        <v>1155</v>
      </c>
      <c r="B353" s="79" t="s">
        <v>1156</v>
      </c>
      <c r="C353" s="80">
        <v>7578</v>
      </c>
      <c r="D353" s="80">
        <v>0</v>
      </c>
      <c r="E353" s="80">
        <v>0</v>
      </c>
      <c r="F353" s="80">
        <v>7578</v>
      </c>
    </row>
    <row r="354" spans="1:6" x14ac:dyDescent="0.25">
      <c r="A354" s="76" t="s">
        <v>1157</v>
      </c>
      <c r="B354" s="73" t="s">
        <v>1158</v>
      </c>
      <c r="C354" s="77">
        <v>355480.19</v>
      </c>
      <c r="D354" s="77">
        <v>81292.3</v>
      </c>
      <c r="E354" s="77">
        <v>0</v>
      </c>
      <c r="F354" s="77">
        <v>436772.48999999993</v>
      </c>
    </row>
    <row r="355" spans="1:6" x14ac:dyDescent="0.25">
      <c r="A355" s="76" t="s">
        <v>1159</v>
      </c>
      <c r="B355" s="73" t="s">
        <v>1158</v>
      </c>
      <c r="C355" s="77">
        <v>355480.19</v>
      </c>
      <c r="D355" s="77">
        <v>81292.3</v>
      </c>
      <c r="E355" s="77">
        <v>0</v>
      </c>
      <c r="F355" s="77">
        <v>436772.48999999993</v>
      </c>
    </row>
    <row r="356" spans="1:6" x14ac:dyDescent="0.25">
      <c r="A356" s="76" t="s">
        <v>1160</v>
      </c>
      <c r="B356" s="73" t="s">
        <v>1161</v>
      </c>
      <c r="C356" s="77">
        <v>354103.63</v>
      </c>
      <c r="D356" s="77">
        <v>66395.7</v>
      </c>
      <c r="E356" s="77">
        <v>0</v>
      </c>
      <c r="F356" s="77">
        <v>420499.32999999996</v>
      </c>
    </row>
    <row r="357" spans="1:6" x14ac:dyDescent="0.25">
      <c r="A357" s="78" t="s">
        <v>1162</v>
      </c>
      <c r="B357" s="79" t="s">
        <v>1163</v>
      </c>
      <c r="C357" s="80">
        <v>72627.19</v>
      </c>
      <c r="D357" s="80">
        <v>614.76</v>
      </c>
      <c r="E357" s="80">
        <v>0</v>
      </c>
      <c r="F357" s="80">
        <v>73241.95</v>
      </c>
    </row>
    <row r="358" spans="1:6" x14ac:dyDescent="0.25">
      <c r="A358" s="78" t="s">
        <v>1164</v>
      </c>
      <c r="B358" s="79" t="s">
        <v>1165</v>
      </c>
      <c r="C358" s="80">
        <v>18543.41</v>
      </c>
      <c r="D358" s="80">
        <v>2210.96</v>
      </c>
      <c r="E358" s="80">
        <v>0</v>
      </c>
      <c r="F358" s="80">
        <v>20754.37</v>
      </c>
    </row>
    <row r="359" spans="1:6" x14ac:dyDescent="0.25">
      <c r="A359" s="78" t="s">
        <v>1166</v>
      </c>
      <c r="B359" s="79" t="s">
        <v>1167</v>
      </c>
      <c r="C359" s="80">
        <v>3359.89</v>
      </c>
      <c r="D359" s="80">
        <v>1093.33</v>
      </c>
      <c r="E359" s="80">
        <v>0</v>
      </c>
      <c r="F359" s="80">
        <v>4453.22</v>
      </c>
    </row>
    <row r="360" spans="1:6" x14ac:dyDescent="0.25">
      <c r="A360" s="78" t="s">
        <v>1168</v>
      </c>
      <c r="B360" s="79" t="s">
        <v>1169</v>
      </c>
      <c r="C360" s="80">
        <v>31837.56</v>
      </c>
      <c r="D360" s="80">
        <v>973.19</v>
      </c>
      <c r="E360" s="80">
        <v>0</v>
      </c>
      <c r="F360" s="80">
        <v>32810.75</v>
      </c>
    </row>
    <row r="361" spans="1:6" x14ac:dyDescent="0.25">
      <c r="A361" s="78" t="s">
        <v>1170</v>
      </c>
      <c r="B361" s="79" t="s">
        <v>1171</v>
      </c>
      <c r="C361" s="80">
        <v>2812.46</v>
      </c>
      <c r="D361" s="80">
        <v>0</v>
      </c>
      <c r="E361" s="80">
        <v>0</v>
      </c>
      <c r="F361" s="80">
        <v>2812.46</v>
      </c>
    </row>
    <row r="362" spans="1:6" x14ac:dyDescent="0.25">
      <c r="A362" s="78" t="s">
        <v>1172</v>
      </c>
      <c r="B362" s="79" t="s">
        <v>1173</v>
      </c>
      <c r="C362" s="80">
        <v>2948.75</v>
      </c>
      <c r="D362" s="80">
        <v>146</v>
      </c>
      <c r="E362" s="80">
        <v>0</v>
      </c>
      <c r="F362" s="80">
        <v>3094.75</v>
      </c>
    </row>
    <row r="363" spans="1:6" x14ac:dyDescent="0.25">
      <c r="A363" s="78" t="s">
        <v>1174</v>
      </c>
      <c r="B363" s="79" t="s">
        <v>1175</v>
      </c>
      <c r="C363" s="80">
        <v>1233.1300000000001</v>
      </c>
      <c r="D363" s="80">
        <v>0</v>
      </c>
      <c r="E363" s="80">
        <v>0</v>
      </c>
      <c r="F363" s="80">
        <v>1233.1300000000001</v>
      </c>
    </row>
    <row r="364" spans="1:6" x14ac:dyDescent="0.25">
      <c r="A364" s="78" t="s">
        <v>1176</v>
      </c>
      <c r="B364" s="79" t="s">
        <v>1177</v>
      </c>
      <c r="C364" s="80">
        <v>201777.49</v>
      </c>
      <c r="D364" s="80">
        <v>61357.46</v>
      </c>
      <c r="E364" s="80">
        <v>0</v>
      </c>
      <c r="F364" s="80">
        <v>263134.95</v>
      </c>
    </row>
    <row r="365" spans="1:6" x14ac:dyDescent="0.25">
      <c r="A365" s="78" t="s">
        <v>1178</v>
      </c>
      <c r="B365" s="79" t="s">
        <v>1179</v>
      </c>
      <c r="C365" s="80">
        <v>0</v>
      </c>
      <c r="D365" s="80">
        <v>0</v>
      </c>
      <c r="E365" s="80">
        <v>0</v>
      </c>
      <c r="F365" s="80">
        <v>0</v>
      </c>
    </row>
    <row r="366" spans="1:6" x14ac:dyDescent="0.25">
      <c r="A366" s="78" t="s">
        <v>1180</v>
      </c>
      <c r="B366" s="79" t="s">
        <v>1181</v>
      </c>
      <c r="C366" s="80">
        <v>18963.75</v>
      </c>
      <c r="D366" s="80">
        <v>0</v>
      </c>
      <c r="E366" s="80">
        <v>0</v>
      </c>
      <c r="F366" s="80">
        <v>18963.75</v>
      </c>
    </row>
    <row r="367" spans="1:6" x14ac:dyDescent="0.25">
      <c r="A367" s="76" t="s">
        <v>1182</v>
      </c>
      <c r="B367" s="73" t="s">
        <v>1183</v>
      </c>
      <c r="C367" s="77">
        <v>0</v>
      </c>
      <c r="D367" s="77">
        <v>0</v>
      </c>
      <c r="E367" s="77">
        <v>0</v>
      </c>
      <c r="F367" s="77">
        <v>0</v>
      </c>
    </row>
    <row r="368" spans="1:6" x14ac:dyDescent="0.25">
      <c r="A368" s="78" t="s">
        <v>1184</v>
      </c>
      <c r="B368" s="79" t="s">
        <v>703</v>
      </c>
      <c r="C368" s="80">
        <v>0</v>
      </c>
      <c r="D368" s="80">
        <v>0</v>
      </c>
      <c r="E368" s="80">
        <v>0</v>
      </c>
      <c r="F368" s="80">
        <v>0</v>
      </c>
    </row>
    <row r="369" spans="1:6" x14ac:dyDescent="0.25">
      <c r="A369" s="76" t="s">
        <v>1185</v>
      </c>
      <c r="B369" s="73" t="s">
        <v>1186</v>
      </c>
      <c r="C369" s="77">
        <v>1376.56</v>
      </c>
      <c r="D369" s="77">
        <v>14896.6</v>
      </c>
      <c r="E369" s="77">
        <v>0</v>
      </c>
      <c r="F369" s="77">
        <v>16273.160000000002</v>
      </c>
    </row>
    <row r="370" spans="1:6" x14ac:dyDescent="0.25">
      <c r="A370" s="78" t="s">
        <v>1187</v>
      </c>
      <c r="B370" s="79" t="s">
        <v>1163</v>
      </c>
      <c r="C370" s="80">
        <v>0</v>
      </c>
      <c r="D370" s="80">
        <v>619.13</v>
      </c>
      <c r="E370" s="80">
        <v>0</v>
      </c>
      <c r="F370" s="80">
        <v>619.13</v>
      </c>
    </row>
    <row r="371" spans="1:6" x14ac:dyDescent="0.25">
      <c r="A371" s="78" t="s">
        <v>1188</v>
      </c>
      <c r="B371" s="79" t="s">
        <v>1165</v>
      </c>
      <c r="C371" s="80">
        <v>0</v>
      </c>
      <c r="D371" s="80">
        <v>574.47</v>
      </c>
      <c r="E371" s="80">
        <v>0</v>
      </c>
      <c r="F371" s="80">
        <v>574.47</v>
      </c>
    </row>
    <row r="372" spans="1:6" x14ac:dyDescent="0.25">
      <c r="A372" s="78" t="s">
        <v>1189</v>
      </c>
      <c r="B372" s="79" t="s">
        <v>1190</v>
      </c>
      <c r="C372" s="80">
        <v>1376.56</v>
      </c>
      <c r="D372" s="80">
        <v>3660.37</v>
      </c>
      <c r="E372" s="80">
        <v>0</v>
      </c>
      <c r="F372" s="80">
        <v>5036.93</v>
      </c>
    </row>
    <row r="373" spans="1:6" x14ac:dyDescent="0.25">
      <c r="A373" s="78" t="s">
        <v>1191</v>
      </c>
      <c r="B373" s="79" t="s">
        <v>1169</v>
      </c>
      <c r="C373" s="80">
        <v>0</v>
      </c>
      <c r="D373" s="80">
        <v>0</v>
      </c>
      <c r="E373" s="80">
        <v>0</v>
      </c>
      <c r="F373" s="80">
        <v>0</v>
      </c>
    </row>
    <row r="374" spans="1:6" x14ac:dyDescent="0.25">
      <c r="A374" s="78" t="s">
        <v>1192</v>
      </c>
      <c r="B374" s="79" t="s">
        <v>1171</v>
      </c>
      <c r="C374" s="80">
        <v>0</v>
      </c>
      <c r="D374" s="80">
        <v>0</v>
      </c>
      <c r="E374" s="80">
        <v>0</v>
      </c>
      <c r="F374" s="80">
        <v>0</v>
      </c>
    </row>
    <row r="375" spans="1:6" x14ac:dyDescent="0.25">
      <c r="A375" s="78" t="s">
        <v>1193</v>
      </c>
      <c r="B375" s="79" t="s">
        <v>1173</v>
      </c>
      <c r="C375" s="80">
        <v>0</v>
      </c>
      <c r="D375" s="80">
        <v>404.14</v>
      </c>
      <c r="E375" s="80">
        <v>0</v>
      </c>
      <c r="F375" s="80">
        <v>404.14</v>
      </c>
    </row>
    <row r="376" spans="1:6" x14ac:dyDescent="0.25">
      <c r="A376" s="78" t="s">
        <v>1194</v>
      </c>
      <c r="B376" s="79" t="s">
        <v>1175</v>
      </c>
      <c r="C376" s="80">
        <v>0</v>
      </c>
      <c r="D376" s="80">
        <v>24.63</v>
      </c>
      <c r="E376" s="80">
        <v>0</v>
      </c>
      <c r="F376" s="80">
        <v>24.63</v>
      </c>
    </row>
    <row r="377" spans="1:6" x14ac:dyDescent="0.25">
      <c r="A377" s="78" t="s">
        <v>1195</v>
      </c>
      <c r="B377" s="79" t="s">
        <v>1177</v>
      </c>
      <c r="C377" s="80">
        <v>0</v>
      </c>
      <c r="D377" s="80">
        <v>9613.86</v>
      </c>
      <c r="E377" s="80">
        <v>0</v>
      </c>
      <c r="F377" s="80">
        <v>9613.86</v>
      </c>
    </row>
    <row r="378" spans="1:6" x14ac:dyDescent="0.25">
      <c r="A378" s="76" t="s">
        <v>1196</v>
      </c>
      <c r="B378" s="73" t="s">
        <v>1197</v>
      </c>
      <c r="C378" s="77">
        <v>0</v>
      </c>
      <c r="D378" s="77">
        <v>0</v>
      </c>
      <c r="E378" s="77">
        <v>0</v>
      </c>
      <c r="F378" s="77">
        <v>0</v>
      </c>
    </row>
    <row r="379" spans="1:6" x14ac:dyDescent="0.25">
      <c r="A379" s="78" t="s">
        <v>1198</v>
      </c>
      <c r="B379" s="79" t="s">
        <v>703</v>
      </c>
      <c r="C379" s="80">
        <v>0</v>
      </c>
      <c r="D379" s="80">
        <v>0</v>
      </c>
      <c r="E379" s="80">
        <v>0</v>
      </c>
      <c r="F379" s="80">
        <v>0</v>
      </c>
    </row>
    <row r="380" spans="1:6" x14ac:dyDescent="0.25">
      <c r="A380" s="76" t="s">
        <v>1199</v>
      </c>
      <c r="B380" s="73" t="s">
        <v>1200</v>
      </c>
      <c r="C380" s="77">
        <v>-236270.82</v>
      </c>
      <c r="D380" s="77">
        <v>920.04</v>
      </c>
      <c r="E380" s="77">
        <v>60853.08</v>
      </c>
      <c r="F380" s="77">
        <v>-296203.86</v>
      </c>
    </row>
    <row r="381" spans="1:6" x14ac:dyDescent="0.25">
      <c r="A381" s="76" t="s">
        <v>1201</v>
      </c>
      <c r="B381" s="73" t="s">
        <v>1202</v>
      </c>
      <c r="C381" s="77">
        <v>-236270.82</v>
      </c>
      <c r="D381" s="77">
        <v>920.04</v>
      </c>
      <c r="E381" s="77">
        <v>60853.08</v>
      </c>
      <c r="F381" s="77">
        <v>-296203.86</v>
      </c>
    </row>
    <row r="382" spans="1:6" x14ac:dyDescent="0.25">
      <c r="A382" s="76" t="s">
        <v>1203</v>
      </c>
      <c r="B382" s="73" t="s">
        <v>1204</v>
      </c>
      <c r="C382" s="77">
        <v>5704.6900000000005</v>
      </c>
      <c r="D382" s="77">
        <v>920.04</v>
      </c>
      <c r="E382" s="77">
        <v>0</v>
      </c>
      <c r="F382" s="77">
        <v>6624.7300000000005</v>
      </c>
    </row>
    <row r="383" spans="1:6" x14ac:dyDescent="0.25">
      <c r="A383" s="78" t="s">
        <v>1205</v>
      </c>
      <c r="B383" s="79" t="s">
        <v>1206</v>
      </c>
      <c r="C383" s="80">
        <v>3560.53</v>
      </c>
      <c r="D383" s="80">
        <v>880.1</v>
      </c>
      <c r="E383" s="80">
        <v>0</v>
      </c>
      <c r="F383" s="80">
        <v>4440.63</v>
      </c>
    </row>
    <row r="384" spans="1:6" x14ac:dyDescent="0.25">
      <c r="A384" s="78" t="s">
        <v>1207</v>
      </c>
      <c r="B384" s="79" t="s">
        <v>1208</v>
      </c>
      <c r="C384" s="80">
        <v>7.83</v>
      </c>
      <c r="D384" s="80">
        <v>39.939999999999991</v>
      </c>
      <c r="E384" s="80">
        <v>0</v>
      </c>
      <c r="F384" s="80">
        <v>47.769999999999989</v>
      </c>
    </row>
    <row r="385" spans="1:6" x14ac:dyDescent="0.25">
      <c r="A385" s="78" t="s">
        <v>1209</v>
      </c>
      <c r="B385" s="79" t="s">
        <v>1210</v>
      </c>
      <c r="C385" s="80">
        <v>2136.33</v>
      </c>
      <c r="D385" s="80">
        <v>0</v>
      </c>
      <c r="E385" s="80">
        <v>0</v>
      </c>
      <c r="F385" s="80">
        <v>2136.33</v>
      </c>
    </row>
    <row r="386" spans="1:6" x14ac:dyDescent="0.25">
      <c r="A386" s="76" t="s">
        <v>1211</v>
      </c>
      <c r="B386" s="73" t="s">
        <v>1204</v>
      </c>
      <c r="C386" s="77">
        <v>-241975.51</v>
      </c>
      <c r="D386" s="77">
        <v>0</v>
      </c>
      <c r="E386" s="77">
        <v>60853.08</v>
      </c>
      <c r="F386" s="77">
        <v>-302828.58999999997</v>
      </c>
    </row>
    <row r="387" spans="1:6" x14ac:dyDescent="0.25">
      <c r="A387" s="78" t="s">
        <v>1212</v>
      </c>
      <c r="B387" s="79" t="s">
        <v>1213</v>
      </c>
      <c r="C387" s="80">
        <v>-29.03</v>
      </c>
      <c r="D387" s="80">
        <v>0</v>
      </c>
      <c r="E387" s="80">
        <v>0.01</v>
      </c>
      <c r="F387" s="80">
        <v>-29.040000000000003</v>
      </c>
    </row>
    <row r="388" spans="1:6" x14ac:dyDescent="0.25">
      <c r="A388" s="78" t="s">
        <v>1214</v>
      </c>
      <c r="B388" s="79" t="s">
        <v>1215</v>
      </c>
      <c r="C388" s="80">
        <v>-241946.48</v>
      </c>
      <c r="D388" s="80">
        <v>0</v>
      </c>
      <c r="E388" s="80">
        <v>60853.07</v>
      </c>
      <c r="F388" s="80">
        <v>-302799.55</v>
      </c>
    </row>
    <row r="389" spans="1:6" x14ac:dyDescent="0.25">
      <c r="A389" s="76" t="s">
        <v>1216</v>
      </c>
      <c r="B389" s="73" t="s">
        <v>1217</v>
      </c>
      <c r="C389" s="77">
        <v>0</v>
      </c>
      <c r="D389" s="77">
        <v>0</v>
      </c>
      <c r="E389" s="77">
        <v>0</v>
      </c>
      <c r="F389" s="77">
        <v>0</v>
      </c>
    </row>
    <row r="390" spans="1:6" x14ac:dyDescent="0.25">
      <c r="A390" s="76" t="s">
        <v>1218</v>
      </c>
      <c r="B390" s="73" t="s">
        <v>1219</v>
      </c>
      <c r="C390" s="77">
        <v>0</v>
      </c>
      <c r="D390" s="77">
        <v>0</v>
      </c>
      <c r="E390" s="77">
        <v>0</v>
      </c>
      <c r="F390" s="77">
        <v>0</v>
      </c>
    </row>
    <row r="391" spans="1:6" x14ac:dyDescent="0.25">
      <c r="A391" s="76" t="s">
        <v>1220</v>
      </c>
      <c r="B391" s="73" t="s">
        <v>969</v>
      </c>
      <c r="C391" s="77">
        <v>0</v>
      </c>
      <c r="D391" s="77">
        <v>0</v>
      </c>
      <c r="E391" s="77">
        <v>0</v>
      </c>
      <c r="F391" s="77">
        <v>0</v>
      </c>
    </row>
    <row r="392" spans="1:6" x14ac:dyDescent="0.25">
      <c r="A392" s="78" t="s">
        <v>1221</v>
      </c>
      <c r="B392" s="79" t="s">
        <v>969</v>
      </c>
      <c r="C392" s="80">
        <v>0</v>
      </c>
      <c r="D392" s="80">
        <v>0</v>
      </c>
      <c r="E392" s="80">
        <v>0</v>
      </c>
      <c r="F392" s="80">
        <v>0</v>
      </c>
    </row>
    <row r="393" spans="1:6" x14ac:dyDescent="0.25">
      <c r="A393" s="73" t="s">
        <v>1222</v>
      </c>
      <c r="B393" s="77">
        <v>62766489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workbookViewId="0">
      <selection activeCell="H122" sqref="H122"/>
    </sheetView>
  </sheetViews>
  <sheetFormatPr defaultColWidth="10.42578125" defaultRowHeight="15" x14ac:dyDescent="0.25"/>
  <cols>
    <col min="1" max="1" width="10.42578125" style="70"/>
    <col min="2" max="2" width="34.85546875" style="70" bestFit="1" customWidth="1"/>
    <col min="3" max="3" width="12" style="70" customWidth="1"/>
    <col min="4" max="6" width="10.42578125" style="70"/>
    <col min="7" max="7" width="4.7109375" style="70" customWidth="1"/>
    <col min="8" max="8" width="13.140625" style="74" bestFit="1" customWidth="1"/>
    <col min="9" max="9" width="12.42578125" style="74" bestFit="1" customWidth="1"/>
    <col min="10" max="10" width="11.5703125" style="74" bestFit="1" customWidth="1"/>
    <col min="11" max="11" width="13.140625" style="74" bestFit="1" customWidth="1"/>
    <col min="12" max="12" width="10.42578125" style="74"/>
    <col min="13" max="16384" width="10.42578125" style="70"/>
  </cols>
  <sheetData>
    <row r="1" spans="1:9" x14ac:dyDescent="0.25">
      <c r="A1" s="73" t="s">
        <v>505</v>
      </c>
    </row>
    <row r="2" spans="1:9" x14ac:dyDescent="0.25">
      <c r="A2" s="73" t="s">
        <v>506</v>
      </c>
      <c r="B2" s="73" t="s">
        <v>507</v>
      </c>
      <c r="C2" s="75" t="s">
        <v>508</v>
      </c>
      <c r="D2" s="73" t="s">
        <v>509</v>
      </c>
    </row>
    <row r="3" spans="1:9" x14ac:dyDescent="0.25">
      <c r="A3" s="73" t="s">
        <v>510</v>
      </c>
      <c r="B3" s="73" t="s">
        <v>511</v>
      </c>
    </row>
    <row r="4" spans="1:9" x14ac:dyDescent="0.25">
      <c r="C4" s="52"/>
    </row>
    <row r="5" spans="1:9" x14ac:dyDescent="0.25">
      <c r="A5" s="73" t="s">
        <v>512</v>
      </c>
    </row>
    <row r="6" spans="1:9" x14ac:dyDescent="0.25">
      <c r="A6" s="73" t="s">
        <v>513</v>
      </c>
      <c r="B6" s="73" t="s">
        <v>54</v>
      </c>
      <c r="C6" s="73" t="s">
        <v>514</v>
      </c>
      <c r="D6" s="73" t="s">
        <v>515</v>
      </c>
      <c r="E6" s="73" t="s">
        <v>516</v>
      </c>
      <c r="F6" s="73" t="s">
        <v>517</v>
      </c>
    </row>
    <row r="7" spans="1:9" x14ac:dyDescent="0.25">
      <c r="A7" s="76" t="s">
        <v>351</v>
      </c>
      <c r="B7" s="73" t="s">
        <v>518</v>
      </c>
      <c r="C7" s="77">
        <v>12100303.91</v>
      </c>
      <c r="D7" s="77">
        <v>4704844.9000000013</v>
      </c>
      <c r="E7" s="77">
        <v>3390836.3600000003</v>
      </c>
      <c r="F7" s="77">
        <f>12139450-724000</f>
        <v>11415450</v>
      </c>
      <c r="H7" s="74">
        <f>C7-F7</f>
        <v>684853.91000000015</v>
      </c>
      <c r="I7" s="74">
        <f>+H7-H8+H48</f>
        <v>31142.700000001118</v>
      </c>
    </row>
    <row r="8" spans="1:9" x14ac:dyDescent="0.25">
      <c r="A8" s="76" t="s">
        <v>42</v>
      </c>
      <c r="B8" s="73" t="s">
        <v>519</v>
      </c>
      <c r="C8" s="77">
        <v>6850609.3199999994</v>
      </c>
      <c r="D8" s="77">
        <v>4691535.0000000009</v>
      </c>
      <c r="E8" s="77">
        <v>3309544.0600000005</v>
      </c>
      <c r="F8" s="77">
        <f>6920898.11-724000</f>
        <v>6196898.1100000003</v>
      </c>
      <c r="H8" s="74">
        <f>C8-F8</f>
        <v>653711.20999999903</v>
      </c>
    </row>
    <row r="9" spans="1:9" x14ac:dyDescent="0.25">
      <c r="A9" s="76" t="s">
        <v>520</v>
      </c>
      <c r="B9" s="73" t="s">
        <v>521</v>
      </c>
      <c r="C9" s="77">
        <v>6170453.6199999992</v>
      </c>
      <c r="D9" s="77">
        <v>4632965.9200000009</v>
      </c>
      <c r="E9" s="77">
        <v>3280161.0700000003</v>
      </c>
      <c r="F9" s="77">
        <v>6324559.3800000008</v>
      </c>
    </row>
    <row r="10" spans="1:9" x14ac:dyDescent="0.25">
      <c r="A10" s="76" t="s">
        <v>522</v>
      </c>
      <c r="B10" s="73" t="s">
        <v>523</v>
      </c>
      <c r="C10" s="77">
        <v>2999.1</v>
      </c>
      <c r="D10" s="77">
        <v>0</v>
      </c>
      <c r="E10" s="77">
        <v>0</v>
      </c>
      <c r="F10" s="77">
        <v>2999.1</v>
      </c>
    </row>
    <row r="11" spans="1:9" x14ac:dyDescent="0.25">
      <c r="A11" s="78" t="s">
        <v>524</v>
      </c>
      <c r="B11" s="79" t="s">
        <v>525</v>
      </c>
      <c r="C11" s="80">
        <v>1000</v>
      </c>
      <c r="D11" s="80">
        <v>0</v>
      </c>
      <c r="E11" s="80">
        <v>0</v>
      </c>
      <c r="F11" s="80">
        <v>1000</v>
      </c>
    </row>
    <row r="12" spans="1:9" x14ac:dyDescent="0.25">
      <c r="A12" s="78" t="s">
        <v>526</v>
      </c>
      <c r="B12" s="79" t="s">
        <v>527</v>
      </c>
      <c r="C12" s="80">
        <v>999.1</v>
      </c>
      <c r="D12" s="80">
        <v>0</v>
      </c>
      <c r="E12" s="80">
        <v>0</v>
      </c>
      <c r="F12" s="80">
        <v>999.1</v>
      </c>
    </row>
    <row r="13" spans="1:9" x14ac:dyDescent="0.25">
      <c r="A13" s="78" t="s">
        <v>528</v>
      </c>
      <c r="B13" s="79" t="s">
        <v>529</v>
      </c>
      <c r="C13" s="80">
        <v>1000</v>
      </c>
      <c r="D13" s="80">
        <v>0</v>
      </c>
      <c r="E13" s="80">
        <v>0</v>
      </c>
      <c r="F13" s="80">
        <v>1000</v>
      </c>
    </row>
    <row r="14" spans="1:9" hidden="1" x14ac:dyDescent="0.25">
      <c r="A14" s="78" t="s">
        <v>530</v>
      </c>
      <c r="B14" s="79" t="s">
        <v>531</v>
      </c>
      <c r="C14" s="80">
        <v>0</v>
      </c>
      <c r="D14" s="80">
        <v>0</v>
      </c>
      <c r="E14" s="80">
        <v>0</v>
      </c>
      <c r="F14" s="80">
        <v>0</v>
      </c>
    </row>
    <row r="15" spans="1:9" hidden="1" x14ac:dyDescent="0.25">
      <c r="A15" s="78" t="s">
        <v>532</v>
      </c>
      <c r="B15" s="79" t="s">
        <v>533</v>
      </c>
      <c r="C15" s="80">
        <v>0</v>
      </c>
      <c r="D15" s="80">
        <v>0</v>
      </c>
      <c r="E15" s="80">
        <v>0</v>
      </c>
      <c r="F15" s="80">
        <v>0</v>
      </c>
    </row>
    <row r="16" spans="1:9" hidden="1" x14ac:dyDescent="0.25">
      <c r="A16" s="78" t="s">
        <v>534</v>
      </c>
      <c r="B16" s="79" t="s">
        <v>535</v>
      </c>
      <c r="C16" s="80">
        <v>0</v>
      </c>
      <c r="D16" s="80">
        <v>0</v>
      </c>
      <c r="E16" s="80">
        <v>0</v>
      </c>
      <c r="F16" s="80">
        <v>0</v>
      </c>
    </row>
    <row r="17" spans="1:11" hidden="1" x14ac:dyDescent="0.25">
      <c r="A17" s="78" t="s">
        <v>536</v>
      </c>
      <c r="B17" s="79" t="s">
        <v>537</v>
      </c>
      <c r="C17" s="80">
        <v>0</v>
      </c>
      <c r="D17" s="80">
        <v>0</v>
      </c>
      <c r="E17" s="80">
        <v>0</v>
      </c>
      <c r="F17" s="80">
        <v>0</v>
      </c>
    </row>
    <row r="18" spans="1:11" hidden="1" x14ac:dyDescent="0.25">
      <c r="A18" s="78" t="s">
        <v>538</v>
      </c>
      <c r="B18" s="79" t="s">
        <v>539</v>
      </c>
      <c r="C18" s="80">
        <v>0</v>
      </c>
      <c r="D18" s="80">
        <v>0</v>
      </c>
      <c r="E18" s="80">
        <v>0</v>
      </c>
      <c r="F18" s="80">
        <v>0</v>
      </c>
    </row>
    <row r="19" spans="1:11" hidden="1" x14ac:dyDescent="0.25">
      <c r="A19" s="78" t="s">
        <v>540</v>
      </c>
      <c r="B19" s="79" t="s">
        <v>541</v>
      </c>
      <c r="C19" s="80">
        <v>0</v>
      </c>
      <c r="D19" s="80">
        <v>0</v>
      </c>
      <c r="E19" s="80">
        <v>0</v>
      </c>
      <c r="F19" s="80">
        <v>0</v>
      </c>
    </row>
    <row r="20" spans="1:11" hidden="1" x14ac:dyDescent="0.25">
      <c r="A20" s="78" t="s">
        <v>542</v>
      </c>
      <c r="B20" s="79" t="s">
        <v>543</v>
      </c>
      <c r="C20" s="80">
        <v>0</v>
      </c>
      <c r="D20" s="80">
        <v>0</v>
      </c>
      <c r="E20" s="80">
        <v>0</v>
      </c>
      <c r="F20" s="80">
        <v>0</v>
      </c>
    </row>
    <row r="21" spans="1:11" hidden="1" x14ac:dyDescent="0.25">
      <c r="A21" s="78" t="s">
        <v>544</v>
      </c>
      <c r="B21" s="79" t="s">
        <v>545</v>
      </c>
      <c r="C21" s="80">
        <v>0</v>
      </c>
      <c r="D21" s="80">
        <v>0</v>
      </c>
      <c r="E21" s="80">
        <v>0</v>
      </c>
      <c r="F21" s="80">
        <v>0</v>
      </c>
    </row>
    <row r="22" spans="1:11" hidden="1" x14ac:dyDescent="0.25">
      <c r="A22" s="78" t="s">
        <v>546</v>
      </c>
      <c r="B22" s="79" t="s">
        <v>547</v>
      </c>
      <c r="C22" s="80">
        <v>0</v>
      </c>
      <c r="D22" s="80">
        <v>0</v>
      </c>
      <c r="E22" s="80">
        <v>0</v>
      </c>
      <c r="F22" s="80">
        <v>0</v>
      </c>
    </row>
    <row r="23" spans="1:11" hidden="1" x14ac:dyDescent="0.25">
      <c r="A23" s="78" t="s">
        <v>548</v>
      </c>
      <c r="B23" s="79" t="s">
        <v>549</v>
      </c>
      <c r="C23" s="80">
        <v>0</v>
      </c>
      <c r="D23" s="80">
        <v>0</v>
      </c>
      <c r="E23" s="80">
        <v>0</v>
      </c>
      <c r="F23" s="80">
        <v>0</v>
      </c>
    </row>
    <row r="24" spans="1:11" hidden="1" x14ac:dyDescent="0.25">
      <c r="A24" s="78" t="s">
        <v>550</v>
      </c>
      <c r="B24" s="79" t="s">
        <v>551</v>
      </c>
      <c r="C24" s="80">
        <v>0</v>
      </c>
      <c r="D24" s="80">
        <v>0</v>
      </c>
      <c r="E24" s="80">
        <v>0</v>
      </c>
      <c r="F24" s="80">
        <v>0</v>
      </c>
    </row>
    <row r="25" spans="1:11" x14ac:dyDescent="0.25">
      <c r="A25" s="76" t="s">
        <v>552</v>
      </c>
      <c r="B25" s="73" t="s">
        <v>553</v>
      </c>
      <c r="C25" s="77">
        <v>0</v>
      </c>
      <c r="D25" s="77">
        <v>3749302.4500000007</v>
      </c>
      <c r="E25" s="77">
        <v>2523200.4500000002</v>
      </c>
      <c r="F25" s="77">
        <v>0</v>
      </c>
    </row>
    <row r="26" spans="1:11" hidden="1" x14ac:dyDescent="0.25">
      <c r="A26" s="78" t="s">
        <v>554</v>
      </c>
      <c r="B26" s="79" t="s">
        <v>555</v>
      </c>
      <c r="C26" s="80">
        <v>0</v>
      </c>
      <c r="D26" s="80">
        <v>0</v>
      </c>
      <c r="E26" s="80">
        <v>0</v>
      </c>
      <c r="F26" s="80">
        <v>-231.6</v>
      </c>
      <c r="K26" s="74">
        <v>0</v>
      </c>
    </row>
    <row r="27" spans="1:11" hidden="1" x14ac:dyDescent="0.25">
      <c r="A27" s="78" t="s">
        <v>556</v>
      </c>
      <c r="B27" s="79" t="s">
        <v>557</v>
      </c>
      <c r="C27" s="80">
        <v>0</v>
      </c>
      <c r="D27" s="80">
        <v>0</v>
      </c>
      <c r="E27" s="80">
        <v>0</v>
      </c>
      <c r="F27" s="80">
        <v>-668663.98</v>
      </c>
      <c r="K27" s="74">
        <v>72644.160000000003</v>
      </c>
    </row>
    <row r="28" spans="1:11" hidden="1" x14ac:dyDescent="0.25">
      <c r="A28" s="78" t="s">
        <v>558</v>
      </c>
      <c r="B28" s="79" t="s">
        <v>559</v>
      </c>
      <c r="C28" s="80">
        <v>0</v>
      </c>
      <c r="D28" s="80">
        <v>0</v>
      </c>
      <c r="E28" s="80">
        <v>0</v>
      </c>
      <c r="F28" s="80">
        <v>0</v>
      </c>
    </row>
    <row r="29" spans="1:11" x14ac:dyDescent="0.25">
      <c r="A29" s="78" t="s">
        <v>560</v>
      </c>
      <c r="B29" s="79" t="s">
        <v>561</v>
      </c>
      <c r="C29" s="80">
        <v>0</v>
      </c>
      <c r="D29" s="80">
        <v>3589289.1900000004</v>
      </c>
      <c r="E29" s="80">
        <v>2387401.91</v>
      </c>
      <c r="F29" s="80">
        <v>0</v>
      </c>
      <c r="K29" s="74">
        <v>-567533.19999999949</v>
      </c>
    </row>
    <row r="30" spans="1:11" x14ac:dyDescent="0.25">
      <c r="A30" s="78" t="s">
        <v>562</v>
      </c>
      <c r="B30" s="79" t="s">
        <v>563</v>
      </c>
      <c r="C30" s="80">
        <v>0</v>
      </c>
      <c r="D30" s="80">
        <v>14509.04</v>
      </c>
      <c r="E30" s="80">
        <v>14509.04</v>
      </c>
      <c r="F30" s="80">
        <v>0</v>
      </c>
    </row>
    <row r="31" spans="1:11" x14ac:dyDescent="0.25">
      <c r="A31" s="78" t="s">
        <v>564</v>
      </c>
      <c r="B31" s="79" t="s">
        <v>565</v>
      </c>
      <c r="C31" s="80">
        <v>0</v>
      </c>
      <c r="D31" s="80">
        <v>145504.22</v>
      </c>
      <c r="E31" s="80">
        <v>121289.5</v>
      </c>
      <c r="F31" s="80">
        <v>0</v>
      </c>
      <c r="K31" s="74">
        <v>-48429.440000000002</v>
      </c>
    </row>
    <row r="32" spans="1:11" x14ac:dyDescent="0.25">
      <c r="A32" s="78" t="s">
        <v>566</v>
      </c>
      <c r="B32" s="79" t="s">
        <v>567</v>
      </c>
      <c r="C32" s="80">
        <v>0</v>
      </c>
      <c r="D32" s="80">
        <v>0</v>
      </c>
      <c r="E32" s="80">
        <v>0</v>
      </c>
      <c r="F32" s="80">
        <v>0</v>
      </c>
    </row>
    <row r="33" spans="1:9" x14ac:dyDescent="0.25">
      <c r="A33" s="78" t="s">
        <v>568</v>
      </c>
      <c r="B33" s="79" t="s">
        <v>569</v>
      </c>
      <c r="C33" s="80">
        <v>0</v>
      </c>
      <c r="D33" s="80">
        <v>0</v>
      </c>
      <c r="E33" s="80">
        <v>0</v>
      </c>
      <c r="F33" s="80">
        <v>0</v>
      </c>
    </row>
    <row r="34" spans="1:9" x14ac:dyDescent="0.25">
      <c r="A34" s="78" t="s">
        <v>570</v>
      </c>
      <c r="B34" s="79" t="s">
        <v>571</v>
      </c>
      <c r="C34" s="80">
        <v>0</v>
      </c>
      <c r="D34" s="80">
        <v>0</v>
      </c>
      <c r="E34" s="80">
        <v>0</v>
      </c>
      <c r="F34" s="80">
        <v>0</v>
      </c>
    </row>
    <row r="35" spans="1:9" x14ac:dyDescent="0.25">
      <c r="A35" s="76" t="s">
        <v>572</v>
      </c>
      <c r="B35" s="73" t="s">
        <v>573</v>
      </c>
      <c r="C35" s="77">
        <v>6167454.5199999996</v>
      </c>
      <c r="D35" s="77">
        <v>883663.47000000009</v>
      </c>
      <c r="E35" s="77">
        <v>756960.62000000011</v>
      </c>
      <c r="F35" s="77">
        <v>6321560.2800000012</v>
      </c>
    </row>
    <row r="36" spans="1:9" x14ac:dyDescent="0.25">
      <c r="A36" s="78" t="s">
        <v>574</v>
      </c>
      <c r="B36" s="79" t="s">
        <v>555</v>
      </c>
      <c r="C36" s="80">
        <v>0</v>
      </c>
      <c r="D36" s="80">
        <v>0</v>
      </c>
      <c r="E36" s="80">
        <v>0</v>
      </c>
      <c r="F36" s="80">
        <v>0</v>
      </c>
    </row>
    <row r="37" spans="1:9" x14ac:dyDescent="0.25">
      <c r="A37" s="78" t="s">
        <v>575</v>
      </c>
      <c r="B37" s="79" t="s">
        <v>576</v>
      </c>
      <c r="C37" s="80">
        <v>0</v>
      </c>
      <c r="D37" s="80">
        <v>0</v>
      </c>
      <c r="E37" s="80">
        <v>0</v>
      </c>
      <c r="F37" s="80">
        <v>0</v>
      </c>
    </row>
    <row r="38" spans="1:9" x14ac:dyDescent="0.25">
      <c r="A38" s="78" t="s">
        <v>577</v>
      </c>
      <c r="B38" s="79" t="s">
        <v>559</v>
      </c>
      <c r="C38" s="80">
        <v>0</v>
      </c>
      <c r="D38" s="80">
        <v>0</v>
      </c>
      <c r="E38" s="80">
        <v>0</v>
      </c>
      <c r="F38" s="80">
        <v>0</v>
      </c>
    </row>
    <row r="39" spans="1:9" x14ac:dyDescent="0.25">
      <c r="A39" s="78" t="s">
        <v>578</v>
      </c>
      <c r="B39" s="79" t="s">
        <v>561</v>
      </c>
      <c r="C39" s="80">
        <v>3622899.2799999993</v>
      </c>
      <c r="D39" s="80">
        <v>831151.91</v>
      </c>
      <c r="E39" s="80">
        <v>756744.72000000009</v>
      </c>
      <c r="F39" s="80">
        <v>3750107.52</v>
      </c>
      <c r="H39" s="74">
        <v>3750107.52</v>
      </c>
      <c r="I39" s="74">
        <v>0</v>
      </c>
    </row>
    <row r="40" spans="1:9" x14ac:dyDescent="0.25">
      <c r="A40" s="78" t="s">
        <v>579</v>
      </c>
      <c r="B40" s="79" t="s">
        <v>580</v>
      </c>
      <c r="C40" s="80">
        <v>652457.70000000007</v>
      </c>
      <c r="D40" s="80">
        <v>13542.05</v>
      </c>
      <c r="E40" s="80">
        <v>0</v>
      </c>
      <c r="F40" s="80">
        <v>659410.42000000004</v>
      </c>
      <c r="H40" s="74">
        <v>659410.42000000004</v>
      </c>
      <c r="I40" s="74">
        <v>0</v>
      </c>
    </row>
    <row r="41" spans="1:9" x14ac:dyDescent="0.25">
      <c r="A41" s="78" t="s">
        <v>581</v>
      </c>
      <c r="B41" s="79" t="s">
        <v>563</v>
      </c>
      <c r="C41" s="80">
        <v>845288.26</v>
      </c>
      <c r="D41" s="80">
        <v>17476.71</v>
      </c>
      <c r="E41" s="80">
        <v>0</v>
      </c>
      <c r="F41" s="80">
        <v>854295.82</v>
      </c>
      <c r="H41" s="74">
        <v>854295.82</v>
      </c>
      <c r="I41" s="74">
        <v>0</v>
      </c>
    </row>
    <row r="42" spans="1:9" x14ac:dyDescent="0.25">
      <c r="A42" s="78" t="s">
        <v>582</v>
      </c>
      <c r="B42" s="79" t="s">
        <v>565</v>
      </c>
      <c r="C42" s="80">
        <v>1046809.28</v>
      </c>
      <c r="D42" s="80">
        <v>21492.799999999999</v>
      </c>
      <c r="E42" s="80">
        <v>215.9</v>
      </c>
      <c r="F42" s="80">
        <v>1057746.52</v>
      </c>
      <c r="H42" s="74">
        <v>1057746.52</v>
      </c>
      <c r="I42" s="74">
        <v>0</v>
      </c>
    </row>
    <row r="43" spans="1:9" x14ac:dyDescent="0.25">
      <c r="A43" s="78" t="s">
        <v>583</v>
      </c>
      <c r="B43" s="79" t="s">
        <v>584</v>
      </c>
      <c r="C43" s="80">
        <v>0</v>
      </c>
      <c r="D43" s="80">
        <v>0</v>
      </c>
      <c r="E43" s="80">
        <v>0</v>
      </c>
      <c r="F43" s="80">
        <v>0</v>
      </c>
    </row>
    <row r="44" spans="1:9" x14ac:dyDescent="0.25">
      <c r="A44" s="76" t="s">
        <v>585</v>
      </c>
      <c r="B44" s="73" t="s">
        <v>586</v>
      </c>
      <c r="C44" s="77">
        <v>680155.69999999984</v>
      </c>
      <c r="D44" s="77">
        <v>61291.979999999996</v>
      </c>
      <c r="E44" s="77">
        <v>56163.040000000001</v>
      </c>
      <c r="F44" s="77">
        <v>685284.63999999978</v>
      </c>
    </row>
    <row r="45" spans="1:9" x14ac:dyDescent="0.25">
      <c r="A45" s="76" t="s">
        <v>587</v>
      </c>
      <c r="B45" s="73" t="s">
        <v>588</v>
      </c>
      <c r="C45" s="77">
        <v>57794.080000000002</v>
      </c>
      <c r="D45" s="77">
        <v>0</v>
      </c>
      <c r="E45" s="77">
        <v>0</v>
      </c>
      <c r="F45" s="77">
        <v>57794.080000000002</v>
      </c>
    </row>
    <row r="46" spans="1:9" x14ac:dyDescent="0.25">
      <c r="A46" s="78" t="s">
        <v>589</v>
      </c>
      <c r="B46" s="79" t="s">
        <v>588</v>
      </c>
      <c r="C46" s="80">
        <v>9364.64</v>
      </c>
      <c r="D46" s="80">
        <v>0</v>
      </c>
      <c r="E46" s="80">
        <v>0</v>
      </c>
      <c r="F46" s="80">
        <v>9364.64</v>
      </c>
    </row>
    <row r="47" spans="1:9" x14ac:dyDescent="0.25">
      <c r="A47" s="78" t="s">
        <v>590</v>
      </c>
      <c r="B47" s="79" t="s">
        <v>591</v>
      </c>
      <c r="C47" s="80">
        <v>48429.440000000002</v>
      </c>
      <c r="D47" s="80">
        <v>0</v>
      </c>
      <c r="E47" s="80">
        <v>0</v>
      </c>
      <c r="F47" s="80">
        <v>48429.440000000002</v>
      </c>
    </row>
    <row r="48" spans="1:9" x14ac:dyDescent="0.25">
      <c r="A48" s="78" t="s">
        <v>592</v>
      </c>
      <c r="B48" s="79" t="s">
        <v>593</v>
      </c>
      <c r="C48" s="80">
        <v>0</v>
      </c>
      <c r="D48" s="80">
        <v>0</v>
      </c>
      <c r="E48" s="80">
        <v>0</v>
      </c>
      <c r="F48" s="80">
        <v>0</v>
      </c>
    </row>
    <row r="49" spans="1:6" x14ac:dyDescent="0.25">
      <c r="A49" s="76" t="s">
        <v>594</v>
      </c>
      <c r="B49" s="73" t="s">
        <v>595</v>
      </c>
      <c r="C49" s="77">
        <v>603766.78999999992</v>
      </c>
      <c r="D49" s="77">
        <v>61291.979999999996</v>
      </c>
      <c r="E49" s="77">
        <v>53905.53</v>
      </c>
      <c r="F49" s="77">
        <v>611153.23999999987</v>
      </c>
    </row>
    <row r="50" spans="1:6" x14ac:dyDescent="0.25">
      <c r="A50" s="78" t="s">
        <v>596</v>
      </c>
      <c r="B50" s="79" t="s">
        <v>597</v>
      </c>
      <c r="C50" s="80">
        <v>754.23000000000047</v>
      </c>
      <c r="D50" s="80">
        <v>6675.21</v>
      </c>
      <c r="E50" s="80">
        <v>1801.5</v>
      </c>
      <c r="F50" s="80">
        <v>5627.9400000000005</v>
      </c>
    </row>
    <row r="51" spans="1:6" x14ac:dyDescent="0.25">
      <c r="A51" s="78" t="s">
        <v>598</v>
      </c>
      <c r="B51" s="79" t="s">
        <v>599</v>
      </c>
      <c r="C51" s="80">
        <v>564517.44999999995</v>
      </c>
      <c r="D51" s="80">
        <v>3637.09</v>
      </c>
      <c r="E51" s="80">
        <v>1124.3499999999999</v>
      </c>
      <c r="F51" s="80">
        <v>567030.18999999994</v>
      </c>
    </row>
    <row r="52" spans="1:6" x14ac:dyDescent="0.25">
      <c r="A52" s="78" t="s">
        <v>600</v>
      </c>
      <c r="B52" s="79" t="s">
        <v>601</v>
      </c>
      <c r="C52" s="80">
        <v>52.14</v>
      </c>
      <c r="D52" s="80">
        <v>0</v>
      </c>
      <c r="E52" s="80">
        <v>0</v>
      </c>
      <c r="F52" s="80">
        <v>52.14</v>
      </c>
    </row>
    <row r="53" spans="1:6" x14ac:dyDescent="0.25">
      <c r="A53" s="78" t="s">
        <v>602</v>
      </c>
      <c r="B53" s="79" t="s">
        <v>603</v>
      </c>
      <c r="C53" s="80">
        <v>18772.2</v>
      </c>
      <c r="D53" s="80">
        <v>0</v>
      </c>
      <c r="E53" s="80">
        <v>0</v>
      </c>
      <c r="F53" s="80">
        <v>18772.2</v>
      </c>
    </row>
    <row r="54" spans="1:6" x14ac:dyDescent="0.25">
      <c r="A54" s="78" t="s">
        <v>604</v>
      </c>
      <c r="B54" s="79" t="s">
        <v>605</v>
      </c>
      <c r="C54" s="80">
        <v>3928</v>
      </c>
      <c r="D54" s="80">
        <v>0</v>
      </c>
      <c r="E54" s="80">
        <v>0</v>
      </c>
      <c r="F54" s="80">
        <v>3928</v>
      </c>
    </row>
    <row r="55" spans="1:6" x14ac:dyDescent="0.25">
      <c r="A55" s="78" t="s">
        <v>606</v>
      </c>
      <c r="B55" s="79" t="s">
        <v>607</v>
      </c>
      <c r="C55" s="80">
        <v>-4161.5</v>
      </c>
      <c r="D55" s="80">
        <v>0</v>
      </c>
      <c r="E55" s="80">
        <v>0</v>
      </c>
      <c r="F55" s="80">
        <v>-4161.5</v>
      </c>
    </row>
    <row r="56" spans="1:6" x14ac:dyDescent="0.25">
      <c r="A56" s="78" t="s">
        <v>608</v>
      </c>
      <c r="B56" s="79" t="s">
        <v>609</v>
      </c>
      <c r="C56" s="80">
        <v>19904.27</v>
      </c>
      <c r="D56" s="80">
        <v>50979.68</v>
      </c>
      <c r="E56" s="80">
        <v>50979.68</v>
      </c>
      <c r="F56" s="80">
        <v>19904.269999999997</v>
      </c>
    </row>
    <row r="57" spans="1:6" x14ac:dyDescent="0.25">
      <c r="A57" s="76" t="s">
        <v>610</v>
      </c>
      <c r="B57" s="73" t="s">
        <v>611</v>
      </c>
      <c r="C57" s="77">
        <v>0</v>
      </c>
      <c r="D57" s="77">
        <v>0</v>
      </c>
      <c r="E57" s="77">
        <v>0</v>
      </c>
      <c r="F57" s="77">
        <v>0</v>
      </c>
    </row>
    <row r="58" spans="1:6" x14ac:dyDescent="0.25">
      <c r="A58" s="78" t="s">
        <v>612</v>
      </c>
      <c r="B58" s="79" t="s">
        <v>613</v>
      </c>
      <c r="C58" s="80">
        <v>0</v>
      </c>
      <c r="D58" s="80">
        <v>0</v>
      </c>
      <c r="E58" s="80">
        <v>0</v>
      </c>
      <c r="F58" s="80">
        <v>0</v>
      </c>
    </row>
    <row r="59" spans="1:6" x14ac:dyDescent="0.25">
      <c r="A59" s="78" t="s">
        <v>614</v>
      </c>
      <c r="B59" s="79" t="s">
        <v>615</v>
      </c>
      <c r="C59" s="80">
        <v>0</v>
      </c>
      <c r="D59" s="80">
        <v>0</v>
      </c>
      <c r="E59" s="80">
        <v>0</v>
      </c>
      <c r="F59" s="80">
        <v>0</v>
      </c>
    </row>
    <row r="60" spans="1:6" x14ac:dyDescent="0.25">
      <c r="A60" s="76" t="s">
        <v>616</v>
      </c>
      <c r="B60" s="73" t="s">
        <v>617</v>
      </c>
      <c r="C60" s="77">
        <v>18594.830000000002</v>
      </c>
      <c r="D60" s="77">
        <v>0</v>
      </c>
      <c r="E60" s="77">
        <v>2257.5100000000002</v>
      </c>
      <c r="F60" s="77">
        <v>16337.32</v>
      </c>
    </row>
    <row r="61" spans="1:6" x14ac:dyDescent="0.25">
      <c r="A61" s="78" t="s">
        <v>618</v>
      </c>
      <c r="B61" s="79" t="s">
        <v>619</v>
      </c>
      <c r="C61" s="80">
        <v>18594.830000000002</v>
      </c>
      <c r="D61" s="80">
        <v>0</v>
      </c>
      <c r="E61" s="80">
        <v>2257.5100000000002</v>
      </c>
      <c r="F61" s="80">
        <v>16337.32</v>
      </c>
    </row>
    <row r="62" spans="1:6" x14ac:dyDescent="0.25">
      <c r="A62" s="76" t="s">
        <v>620</v>
      </c>
      <c r="B62" s="73" t="s">
        <v>621</v>
      </c>
      <c r="C62" s="77">
        <v>6027.59</v>
      </c>
      <c r="D62" s="77">
        <v>768.91</v>
      </c>
      <c r="E62" s="77">
        <v>0</v>
      </c>
      <c r="F62" s="77">
        <v>6796.5</v>
      </c>
    </row>
    <row r="63" spans="1:6" x14ac:dyDescent="0.25">
      <c r="A63" s="78" t="s">
        <v>622</v>
      </c>
      <c r="B63" s="79" t="s">
        <v>623</v>
      </c>
      <c r="C63" s="80">
        <v>5364</v>
      </c>
      <c r="D63" s="80">
        <v>107.9</v>
      </c>
      <c r="E63" s="80">
        <v>0</v>
      </c>
      <c r="F63" s="80">
        <v>5471.9</v>
      </c>
    </row>
    <row r="64" spans="1:6" x14ac:dyDescent="0.25">
      <c r="A64" s="78" t="s">
        <v>624</v>
      </c>
      <c r="B64" s="79" t="s">
        <v>625</v>
      </c>
      <c r="C64" s="80">
        <v>663.58999999999992</v>
      </c>
      <c r="D64" s="80">
        <v>661.01</v>
      </c>
      <c r="E64" s="80">
        <v>0</v>
      </c>
      <c r="F64" s="80">
        <v>1324.6</v>
      </c>
    </row>
    <row r="65" spans="1:8" x14ac:dyDescent="0.25">
      <c r="A65" s="76" t="s">
        <v>40</v>
      </c>
      <c r="B65" s="73" t="s">
        <v>626</v>
      </c>
      <c r="C65" s="77">
        <v>5249694.59</v>
      </c>
      <c r="D65" s="77">
        <v>0</v>
      </c>
      <c r="E65" s="77">
        <v>81292.3</v>
      </c>
      <c r="F65" s="77">
        <v>5168402.2899999991</v>
      </c>
    </row>
    <row r="66" spans="1:8" x14ac:dyDescent="0.25">
      <c r="A66" s="76" t="s">
        <v>627</v>
      </c>
      <c r="B66" s="73" t="s">
        <v>628</v>
      </c>
      <c r="C66" s="77">
        <v>0</v>
      </c>
      <c r="D66" s="77">
        <v>0</v>
      </c>
      <c r="E66" s="77">
        <v>0</v>
      </c>
      <c r="F66" s="77">
        <v>0</v>
      </c>
    </row>
    <row r="67" spans="1:8" x14ac:dyDescent="0.25">
      <c r="A67" s="76" t="s">
        <v>629</v>
      </c>
      <c r="B67" s="73" t="s">
        <v>630</v>
      </c>
      <c r="C67" s="77">
        <v>0</v>
      </c>
      <c r="D67" s="77">
        <v>0</v>
      </c>
      <c r="E67" s="77">
        <v>0</v>
      </c>
      <c r="F67" s="77">
        <v>0</v>
      </c>
    </row>
    <row r="68" spans="1:8" x14ac:dyDescent="0.25">
      <c r="A68" s="78" t="s">
        <v>631</v>
      </c>
      <c r="B68" s="79" t="s">
        <v>632</v>
      </c>
      <c r="C68" s="80">
        <v>0</v>
      </c>
      <c r="D68" s="80">
        <v>0</v>
      </c>
      <c r="E68" s="80">
        <v>0</v>
      </c>
      <c r="F68" s="80">
        <v>0</v>
      </c>
    </row>
    <row r="69" spans="1:8" x14ac:dyDescent="0.25">
      <c r="A69" s="76" t="s">
        <v>633</v>
      </c>
      <c r="B69" s="73" t="s">
        <v>634</v>
      </c>
      <c r="C69" s="77">
        <v>5249694.59</v>
      </c>
      <c r="D69" s="77">
        <v>0</v>
      </c>
      <c r="E69" s="77">
        <v>81292.3</v>
      </c>
      <c r="F69" s="77">
        <v>5168402.2899999991</v>
      </c>
    </row>
    <row r="70" spans="1:8" x14ac:dyDescent="0.25">
      <c r="A70" s="76" t="s">
        <v>635</v>
      </c>
      <c r="B70" s="73" t="s">
        <v>634</v>
      </c>
      <c r="C70" s="77">
        <v>4156223.42</v>
      </c>
      <c r="D70" s="77">
        <v>0</v>
      </c>
      <c r="E70" s="77">
        <v>0</v>
      </c>
      <c r="F70" s="77">
        <v>4156223.42</v>
      </c>
    </row>
    <row r="71" spans="1:8" x14ac:dyDescent="0.25">
      <c r="A71" s="78" t="s">
        <v>636</v>
      </c>
      <c r="B71" s="79" t="s">
        <v>53</v>
      </c>
      <c r="C71" s="80">
        <v>73765.31</v>
      </c>
      <c r="D71" s="80">
        <v>0</v>
      </c>
      <c r="E71" s="80">
        <v>0</v>
      </c>
      <c r="F71" s="80">
        <v>73765.31</v>
      </c>
    </row>
    <row r="72" spans="1:8" x14ac:dyDescent="0.25">
      <c r="A72" s="78" t="s">
        <v>637</v>
      </c>
      <c r="B72" s="79" t="s">
        <v>638</v>
      </c>
      <c r="C72" s="80">
        <v>265307.25</v>
      </c>
      <c r="D72" s="80">
        <v>0</v>
      </c>
      <c r="E72" s="80">
        <v>0</v>
      </c>
      <c r="F72" s="80">
        <v>265307.25</v>
      </c>
    </row>
    <row r="73" spans="1:8" x14ac:dyDescent="0.25">
      <c r="A73" s="78" t="s">
        <v>639</v>
      </c>
      <c r="B73" s="79" t="s">
        <v>274</v>
      </c>
      <c r="C73" s="80">
        <v>65600.990000000005</v>
      </c>
      <c r="D73" s="80">
        <v>0</v>
      </c>
      <c r="E73" s="80">
        <v>0</v>
      </c>
      <c r="F73" s="80">
        <v>65600.990000000005</v>
      </c>
    </row>
    <row r="74" spans="1:8" x14ac:dyDescent="0.25">
      <c r="A74" s="78" t="s">
        <v>640</v>
      </c>
      <c r="B74" s="79" t="s">
        <v>641</v>
      </c>
      <c r="C74" s="80">
        <v>58389.39</v>
      </c>
      <c r="D74" s="80">
        <v>0</v>
      </c>
      <c r="E74" s="80">
        <v>0</v>
      </c>
      <c r="F74" s="80">
        <v>58389.39</v>
      </c>
    </row>
    <row r="75" spans="1:8" x14ac:dyDescent="0.25">
      <c r="A75" s="78" t="s">
        <v>642</v>
      </c>
      <c r="B75" s="79" t="s">
        <v>643</v>
      </c>
      <c r="C75" s="80">
        <v>0</v>
      </c>
      <c r="D75" s="80">
        <v>0</v>
      </c>
      <c r="E75" s="80">
        <v>0</v>
      </c>
      <c r="F75" s="80">
        <v>0</v>
      </c>
    </row>
    <row r="76" spans="1:8" x14ac:dyDescent="0.25">
      <c r="A76" s="78" t="s">
        <v>644</v>
      </c>
      <c r="B76" s="79" t="s">
        <v>645</v>
      </c>
      <c r="C76" s="80">
        <v>8760.2999999999993</v>
      </c>
      <c r="D76" s="80">
        <v>0</v>
      </c>
      <c r="E76" s="80">
        <v>0</v>
      </c>
      <c r="F76" s="80">
        <v>8760.2999999999993</v>
      </c>
    </row>
    <row r="77" spans="1:8" x14ac:dyDescent="0.25">
      <c r="A77" s="78" t="s">
        <v>646</v>
      </c>
      <c r="B77" s="79" t="s">
        <v>275</v>
      </c>
      <c r="C77" s="80">
        <v>2954.17</v>
      </c>
      <c r="D77" s="80">
        <v>0</v>
      </c>
      <c r="E77" s="80">
        <v>0</v>
      </c>
      <c r="F77" s="80">
        <v>2954.17</v>
      </c>
    </row>
    <row r="78" spans="1:8" x14ac:dyDescent="0.25">
      <c r="A78" s="78" t="s">
        <v>647</v>
      </c>
      <c r="B78" s="79" t="s">
        <v>648</v>
      </c>
      <c r="C78" s="80">
        <v>3681446.01</v>
      </c>
      <c r="D78" s="80">
        <v>0</v>
      </c>
      <c r="E78" s="80">
        <v>0</v>
      </c>
      <c r="F78" s="80">
        <v>3681446.01</v>
      </c>
    </row>
    <row r="79" spans="1:8" x14ac:dyDescent="0.25">
      <c r="A79" s="78" t="s">
        <v>649</v>
      </c>
      <c r="B79" s="79" t="s">
        <v>650</v>
      </c>
      <c r="C79" s="80">
        <v>0</v>
      </c>
      <c r="D79" s="80">
        <v>0</v>
      </c>
      <c r="E79" s="80">
        <v>0</v>
      </c>
      <c r="F79" s="80">
        <v>0</v>
      </c>
    </row>
    <row r="80" spans="1:8" x14ac:dyDescent="0.25">
      <c r="A80" s="76" t="s">
        <v>651</v>
      </c>
      <c r="B80" s="73" t="s">
        <v>652</v>
      </c>
      <c r="C80" s="77">
        <v>-1541421.78</v>
      </c>
      <c r="D80" s="77">
        <v>0</v>
      </c>
      <c r="E80" s="77">
        <v>66395.7</v>
      </c>
      <c r="F80" s="77">
        <v>-1607817.48</v>
      </c>
      <c r="H80" s="74">
        <v>53085.799999999996</v>
      </c>
    </row>
    <row r="81" spans="1:6" x14ac:dyDescent="0.25">
      <c r="A81" s="78" t="s">
        <v>653</v>
      </c>
      <c r="B81" s="79" t="s">
        <v>654</v>
      </c>
      <c r="C81" s="80">
        <v>-15649.86</v>
      </c>
      <c r="D81" s="80">
        <v>0</v>
      </c>
      <c r="E81" s="80">
        <v>614.76</v>
      </c>
      <c r="F81" s="80">
        <v>-16264.62</v>
      </c>
    </row>
    <row r="82" spans="1:6" x14ac:dyDescent="0.25">
      <c r="A82" s="78" t="s">
        <v>655</v>
      </c>
      <c r="B82" s="79" t="s">
        <v>656</v>
      </c>
      <c r="C82" s="80">
        <v>-58262.83</v>
      </c>
      <c r="D82" s="80">
        <v>0</v>
      </c>
      <c r="E82" s="80">
        <v>2210.96</v>
      </c>
      <c r="F82" s="80">
        <v>-60473.79</v>
      </c>
    </row>
    <row r="83" spans="1:6" x14ac:dyDescent="0.25">
      <c r="A83" s="78" t="s">
        <v>657</v>
      </c>
      <c r="B83" s="79" t="s">
        <v>658</v>
      </c>
      <c r="C83" s="80">
        <v>-27250.28</v>
      </c>
      <c r="D83" s="80">
        <v>0</v>
      </c>
      <c r="E83" s="80">
        <v>1093.33</v>
      </c>
      <c r="F83" s="80">
        <v>-28343.61</v>
      </c>
    </row>
    <row r="84" spans="1:6" x14ac:dyDescent="0.25">
      <c r="A84" s="78" t="s">
        <v>659</v>
      </c>
      <c r="B84" s="79" t="s">
        <v>660</v>
      </c>
      <c r="C84" s="80">
        <v>-24858.6</v>
      </c>
      <c r="D84" s="80">
        <v>0</v>
      </c>
      <c r="E84" s="80">
        <v>973.19</v>
      </c>
      <c r="F84" s="80">
        <v>-25831.79</v>
      </c>
    </row>
    <row r="85" spans="1:6" x14ac:dyDescent="0.25">
      <c r="A85" s="78" t="s">
        <v>661</v>
      </c>
      <c r="B85" s="79" t="s">
        <v>662</v>
      </c>
      <c r="C85" s="80">
        <v>0</v>
      </c>
      <c r="D85" s="80">
        <v>0</v>
      </c>
      <c r="E85" s="80">
        <v>0</v>
      </c>
      <c r="F85" s="80">
        <v>0</v>
      </c>
    </row>
    <row r="86" spans="1:6" x14ac:dyDescent="0.25">
      <c r="A86" s="78" t="s">
        <v>663</v>
      </c>
      <c r="B86" s="79" t="s">
        <v>664</v>
      </c>
      <c r="C86" s="80">
        <v>-4156.22</v>
      </c>
      <c r="D86" s="80">
        <v>0</v>
      </c>
      <c r="E86" s="80">
        <v>146</v>
      </c>
      <c r="F86" s="80">
        <v>-4302.22</v>
      </c>
    </row>
    <row r="87" spans="1:6" x14ac:dyDescent="0.25">
      <c r="A87" s="78" t="s">
        <v>665</v>
      </c>
      <c r="B87" s="79" t="s">
        <v>666</v>
      </c>
      <c r="C87" s="80">
        <v>-22.41</v>
      </c>
      <c r="D87" s="80">
        <v>0</v>
      </c>
      <c r="E87" s="80">
        <v>0</v>
      </c>
      <c r="F87" s="80">
        <v>-22.41</v>
      </c>
    </row>
    <row r="88" spans="1:6" x14ac:dyDescent="0.25">
      <c r="A88" s="78" t="s">
        <v>667</v>
      </c>
      <c r="B88" s="79" t="s">
        <v>668</v>
      </c>
      <c r="C88" s="80">
        <v>-1411221.58</v>
      </c>
      <c r="D88" s="80">
        <v>0</v>
      </c>
      <c r="E88" s="80">
        <v>61357.46</v>
      </c>
      <c r="F88" s="80">
        <v>-1472579.04</v>
      </c>
    </row>
    <row r="89" spans="1:6" x14ac:dyDescent="0.25">
      <c r="A89" s="78" t="s">
        <v>669</v>
      </c>
      <c r="B89" s="79" t="s">
        <v>670</v>
      </c>
      <c r="C89" s="80">
        <v>0</v>
      </c>
      <c r="D89" s="80">
        <v>0</v>
      </c>
      <c r="E89" s="80">
        <v>0</v>
      </c>
      <c r="F89" s="80">
        <v>0</v>
      </c>
    </row>
    <row r="90" spans="1:6" x14ac:dyDescent="0.25">
      <c r="A90" s="76" t="s">
        <v>671</v>
      </c>
      <c r="B90" s="73" t="s">
        <v>672</v>
      </c>
      <c r="C90" s="77">
        <v>3710464.4299999997</v>
      </c>
      <c r="D90" s="77">
        <v>0</v>
      </c>
      <c r="E90" s="77">
        <v>0</v>
      </c>
      <c r="F90" s="77">
        <v>3710464.4299999997</v>
      </c>
    </row>
    <row r="91" spans="1:6" x14ac:dyDescent="0.25">
      <c r="A91" s="78" t="s">
        <v>673</v>
      </c>
      <c r="B91" s="79" t="s">
        <v>53</v>
      </c>
      <c r="C91" s="80">
        <v>207310.92</v>
      </c>
      <c r="D91" s="80">
        <v>0</v>
      </c>
      <c r="E91" s="80">
        <v>0</v>
      </c>
      <c r="F91" s="80">
        <v>207310.92</v>
      </c>
    </row>
    <row r="92" spans="1:6" x14ac:dyDescent="0.25">
      <c r="A92" s="78" t="s">
        <v>674</v>
      </c>
      <c r="B92" s="79" t="s">
        <v>638</v>
      </c>
      <c r="C92" s="80">
        <v>97042.79</v>
      </c>
      <c r="D92" s="80">
        <v>0</v>
      </c>
      <c r="E92" s="80">
        <v>0</v>
      </c>
      <c r="F92" s="80">
        <v>97042.79</v>
      </c>
    </row>
    <row r="93" spans="1:6" x14ac:dyDescent="0.25">
      <c r="A93" s="78" t="s">
        <v>675</v>
      </c>
      <c r="B93" s="79" t="s">
        <v>274</v>
      </c>
      <c r="C93" s="80">
        <v>310059.33</v>
      </c>
      <c r="D93" s="80">
        <v>0</v>
      </c>
      <c r="E93" s="80">
        <v>0</v>
      </c>
      <c r="F93" s="80">
        <v>310059.33</v>
      </c>
    </row>
    <row r="94" spans="1:6" x14ac:dyDescent="0.25">
      <c r="A94" s="78" t="s">
        <v>676</v>
      </c>
      <c r="B94" s="79" t="s">
        <v>641</v>
      </c>
      <c r="C94" s="80">
        <v>32218.44</v>
      </c>
      <c r="D94" s="80">
        <v>0</v>
      </c>
      <c r="E94" s="80">
        <v>0</v>
      </c>
      <c r="F94" s="80">
        <v>32218.44</v>
      </c>
    </row>
    <row r="95" spans="1:6" x14ac:dyDescent="0.25">
      <c r="A95" s="78" t="s">
        <v>677</v>
      </c>
      <c r="B95" s="79" t="s">
        <v>643</v>
      </c>
      <c r="C95" s="80">
        <v>42651.87</v>
      </c>
      <c r="D95" s="80">
        <v>0</v>
      </c>
      <c r="E95" s="80">
        <v>0</v>
      </c>
      <c r="F95" s="80">
        <v>42651.87</v>
      </c>
    </row>
    <row r="96" spans="1:6" x14ac:dyDescent="0.25">
      <c r="A96" s="78" t="s">
        <v>678</v>
      </c>
      <c r="B96" s="79" t="s">
        <v>645</v>
      </c>
      <c r="C96" s="80">
        <v>89527.360000000001</v>
      </c>
      <c r="D96" s="80">
        <v>0</v>
      </c>
      <c r="E96" s="80">
        <v>0</v>
      </c>
      <c r="F96" s="80">
        <v>89527.360000000001</v>
      </c>
    </row>
    <row r="97" spans="1:6" x14ac:dyDescent="0.25">
      <c r="A97" s="78" t="s">
        <v>679</v>
      </c>
      <c r="B97" s="79" t="s">
        <v>275</v>
      </c>
      <c r="C97" s="80">
        <v>5263.9</v>
      </c>
      <c r="D97" s="80">
        <v>0</v>
      </c>
      <c r="E97" s="80">
        <v>0</v>
      </c>
      <c r="F97" s="80">
        <v>5263.9</v>
      </c>
    </row>
    <row r="98" spans="1:6" x14ac:dyDescent="0.25">
      <c r="A98" s="78" t="s">
        <v>680</v>
      </c>
      <c r="B98" s="79" t="s">
        <v>648</v>
      </c>
      <c r="C98" s="80">
        <v>2884159.04</v>
      </c>
      <c r="D98" s="80">
        <v>0</v>
      </c>
      <c r="E98" s="80">
        <v>0</v>
      </c>
      <c r="F98" s="80">
        <v>2884159.04</v>
      </c>
    </row>
    <row r="99" spans="1:6" x14ac:dyDescent="0.25">
      <c r="A99" s="78" t="s">
        <v>681</v>
      </c>
      <c r="B99" s="79" t="s">
        <v>682</v>
      </c>
      <c r="C99" s="80">
        <v>42230.78</v>
      </c>
      <c r="D99" s="80">
        <v>0</v>
      </c>
      <c r="E99" s="80">
        <v>0</v>
      </c>
      <c r="F99" s="80">
        <v>42230.78</v>
      </c>
    </row>
    <row r="100" spans="1:6" x14ac:dyDescent="0.25">
      <c r="A100" s="76" t="s">
        <v>683</v>
      </c>
      <c r="B100" s="73" t="s">
        <v>684</v>
      </c>
      <c r="C100" s="77">
        <v>-1075571.48</v>
      </c>
      <c r="D100" s="77">
        <v>0</v>
      </c>
      <c r="E100" s="77">
        <v>14896.6</v>
      </c>
      <c r="F100" s="77">
        <v>-1090468.08</v>
      </c>
    </row>
    <row r="101" spans="1:6" x14ac:dyDescent="0.25">
      <c r="A101" s="78" t="s">
        <v>685</v>
      </c>
      <c r="B101" s="79" t="s">
        <v>654</v>
      </c>
      <c r="C101" s="80">
        <v>-188490.59</v>
      </c>
      <c r="D101" s="80">
        <v>0</v>
      </c>
      <c r="E101" s="80">
        <v>619.13</v>
      </c>
      <c r="F101" s="80">
        <v>-189109.72</v>
      </c>
    </row>
    <row r="102" spans="1:6" x14ac:dyDescent="0.25">
      <c r="A102" s="78" t="s">
        <v>686</v>
      </c>
      <c r="B102" s="79" t="s">
        <v>656</v>
      </c>
      <c r="C102" s="80">
        <v>-57590.879999999997</v>
      </c>
      <c r="D102" s="80">
        <v>0</v>
      </c>
      <c r="E102" s="80">
        <v>574.47</v>
      </c>
      <c r="F102" s="80">
        <v>-58165.35</v>
      </c>
    </row>
    <row r="103" spans="1:6" x14ac:dyDescent="0.25">
      <c r="A103" s="78" t="s">
        <v>687</v>
      </c>
      <c r="B103" s="79" t="s">
        <v>658</v>
      </c>
      <c r="C103" s="80">
        <v>-254027.59</v>
      </c>
      <c r="D103" s="80">
        <v>0</v>
      </c>
      <c r="E103" s="80">
        <v>3660.37</v>
      </c>
      <c r="F103" s="80">
        <v>-257687.96</v>
      </c>
    </row>
    <row r="104" spans="1:6" x14ac:dyDescent="0.25">
      <c r="A104" s="78" t="s">
        <v>688</v>
      </c>
      <c r="B104" s="79" t="s">
        <v>660</v>
      </c>
      <c r="C104" s="80">
        <v>-32218.44</v>
      </c>
      <c r="D104" s="80">
        <v>0</v>
      </c>
      <c r="E104" s="80">
        <v>0</v>
      </c>
      <c r="F104" s="80">
        <v>-32218.44</v>
      </c>
    </row>
    <row r="105" spans="1:6" x14ac:dyDescent="0.25">
      <c r="A105" s="78" t="s">
        <v>689</v>
      </c>
      <c r="B105" s="79" t="s">
        <v>662</v>
      </c>
      <c r="C105" s="80">
        <v>-42651.87</v>
      </c>
      <c r="D105" s="80">
        <v>0</v>
      </c>
      <c r="E105" s="80">
        <v>0</v>
      </c>
      <c r="F105" s="80">
        <v>-42651.87</v>
      </c>
    </row>
    <row r="106" spans="1:6" x14ac:dyDescent="0.25">
      <c r="A106" s="78" t="s">
        <v>690</v>
      </c>
      <c r="B106" s="79" t="s">
        <v>664</v>
      </c>
      <c r="C106" s="80">
        <v>-79561.460000000006</v>
      </c>
      <c r="D106" s="80">
        <v>0</v>
      </c>
      <c r="E106" s="80">
        <v>404.14</v>
      </c>
      <c r="F106" s="80">
        <v>-79965.600000000006</v>
      </c>
    </row>
    <row r="107" spans="1:6" x14ac:dyDescent="0.25">
      <c r="A107" s="78" t="s">
        <v>691</v>
      </c>
      <c r="B107" s="79" t="s">
        <v>666</v>
      </c>
      <c r="C107" s="80">
        <v>-5288.53</v>
      </c>
      <c r="D107" s="80">
        <v>0</v>
      </c>
      <c r="E107" s="80">
        <v>24.63</v>
      </c>
      <c r="F107" s="80">
        <v>-5313.16</v>
      </c>
    </row>
    <row r="108" spans="1:6" x14ac:dyDescent="0.25">
      <c r="A108" s="78" t="s">
        <v>692</v>
      </c>
      <c r="B108" s="79" t="s">
        <v>668</v>
      </c>
      <c r="C108" s="80">
        <v>-378040</v>
      </c>
      <c r="D108" s="80">
        <v>0</v>
      </c>
      <c r="E108" s="80">
        <v>9613.86</v>
      </c>
      <c r="F108" s="80">
        <v>-387653.86</v>
      </c>
    </row>
    <row r="109" spans="1:6" x14ac:dyDescent="0.25">
      <c r="A109" s="78" t="s">
        <v>693</v>
      </c>
      <c r="B109" s="79" t="s">
        <v>694</v>
      </c>
      <c r="C109" s="80">
        <v>-37702.120000000003</v>
      </c>
      <c r="D109" s="80">
        <v>0</v>
      </c>
      <c r="E109" s="80">
        <v>0</v>
      </c>
      <c r="F109" s="80">
        <v>-37702.120000000003</v>
      </c>
    </row>
    <row r="110" spans="1:6" x14ac:dyDescent="0.25">
      <c r="A110" s="76" t="s">
        <v>695</v>
      </c>
      <c r="B110" s="73" t="s">
        <v>696</v>
      </c>
      <c r="C110" s="77">
        <v>0</v>
      </c>
      <c r="D110" s="77">
        <v>0</v>
      </c>
      <c r="E110" s="77">
        <v>0</v>
      </c>
      <c r="F110" s="77">
        <v>0</v>
      </c>
    </row>
    <row r="111" spans="1:6" x14ac:dyDescent="0.25">
      <c r="A111" s="76" t="s">
        <v>697</v>
      </c>
      <c r="B111" s="73" t="s">
        <v>696</v>
      </c>
      <c r="C111" s="77">
        <v>0</v>
      </c>
      <c r="D111" s="77">
        <v>0</v>
      </c>
      <c r="E111" s="77">
        <v>0</v>
      </c>
      <c r="F111" s="77">
        <v>0</v>
      </c>
    </row>
    <row r="112" spans="1:6" x14ac:dyDescent="0.25">
      <c r="A112" s="78" t="s">
        <v>698</v>
      </c>
      <c r="B112" s="79" t="s">
        <v>699</v>
      </c>
      <c r="C112" s="80">
        <v>0</v>
      </c>
      <c r="D112" s="80">
        <v>0</v>
      </c>
      <c r="E112" s="80">
        <v>0</v>
      </c>
      <c r="F112" s="80">
        <v>0</v>
      </c>
    </row>
    <row r="113" spans="1:9" x14ac:dyDescent="0.25">
      <c r="A113" s="76" t="s">
        <v>700</v>
      </c>
      <c r="B113" s="73" t="s">
        <v>701</v>
      </c>
      <c r="C113" s="77">
        <v>0</v>
      </c>
      <c r="D113" s="77">
        <v>0</v>
      </c>
      <c r="E113" s="77">
        <v>0</v>
      </c>
      <c r="F113" s="77">
        <v>0</v>
      </c>
    </row>
    <row r="114" spans="1:9" x14ac:dyDescent="0.25">
      <c r="A114" s="78" t="s">
        <v>702</v>
      </c>
      <c r="B114" s="79" t="s">
        <v>703</v>
      </c>
      <c r="C114" s="80">
        <v>0</v>
      </c>
      <c r="D114" s="80">
        <v>0</v>
      </c>
      <c r="E114" s="80">
        <v>0</v>
      </c>
      <c r="F114" s="80">
        <v>0</v>
      </c>
    </row>
    <row r="115" spans="1:9" x14ac:dyDescent="0.25">
      <c r="A115" s="76" t="s">
        <v>704</v>
      </c>
      <c r="B115" s="73" t="s">
        <v>705</v>
      </c>
      <c r="C115" s="77">
        <v>0</v>
      </c>
      <c r="D115" s="77">
        <v>0</v>
      </c>
      <c r="E115" s="77">
        <v>0</v>
      </c>
      <c r="F115" s="77">
        <v>0</v>
      </c>
    </row>
    <row r="116" spans="1:9" x14ac:dyDescent="0.25">
      <c r="A116" s="76" t="s">
        <v>706</v>
      </c>
      <c r="B116" s="73" t="s">
        <v>705</v>
      </c>
      <c r="C116" s="77">
        <v>9635.4599999999991</v>
      </c>
      <c r="D116" s="77">
        <v>0</v>
      </c>
      <c r="E116" s="77">
        <v>0</v>
      </c>
      <c r="F116" s="77">
        <v>9635.4599999999991</v>
      </c>
    </row>
    <row r="117" spans="1:9" x14ac:dyDescent="0.25">
      <c r="A117" s="78" t="s">
        <v>707</v>
      </c>
      <c r="B117" s="79" t="s">
        <v>699</v>
      </c>
      <c r="C117" s="80">
        <v>9635.4599999999991</v>
      </c>
      <c r="D117" s="80">
        <v>0</v>
      </c>
      <c r="E117" s="80">
        <v>0</v>
      </c>
      <c r="F117" s="80">
        <v>9635.4599999999991</v>
      </c>
    </row>
    <row r="118" spans="1:9" x14ac:dyDescent="0.25">
      <c r="A118" s="76" t="s">
        <v>708</v>
      </c>
      <c r="B118" s="73" t="s">
        <v>709</v>
      </c>
      <c r="C118" s="77">
        <v>-9635.4599999999991</v>
      </c>
      <c r="D118" s="77">
        <v>0</v>
      </c>
      <c r="E118" s="77">
        <v>0</v>
      </c>
      <c r="F118" s="77">
        <v>-9635.4599999999991</v>
      </c>
    </row>
    <row r="119" spans="1:9" x14ac:dyDescent="0.25">
      <c r="A119" s="78" t="s">
        <v>710</v>
      </c>
      <c r="B119" s="79" t="s">
        <v>711</v>
      </c>
      <c r="C119" s="80">
        <v>-9635.4599999999991</v>
      </c>
      <c r="D119" s="80">
        <v>0</v>
      </c>
      <c r="E119" s="80">
        <v>0</v>
      </c>
      <c r="F119" s="80">
        <v>-9635.4599999999991</v>
      </c>
    </row>
    <row r="120" spans="1:9" x14ac:dyDescent="0.25">
      <c r="A120" s="76" t="s">
        <v>363</v>
      </c>
      <c r="B120" s="73" t="s">
        <v>712</v>
      </c>
      <c r="C120" s="77">
        <v>-11839700.349999998</v>
      </c>
      <c r="D120" s="77">
        <v>1609757.8099999998</v>
      </c>
      <c r="E120" s="77">
        <v>2036029.4300000002</v>
      </c>
      <c r="F120" s="77">
        <v>-12265971.969999999</v>
      </c>
      <c r="H120" s="74">
        <f>C120-F120</f>
        <v>426271.62000000104</v>
      </c>
      <c r="I120" s="74">
        <f>+H120-H121</f>
        <v>-130936.03999999852</v>
      </c>
    </row>
    <row r="121" spans="1:9" x14ac:dyDescent="0.25">
      <c r="A121" s="76" t="s">
        <v>67</v>
      </c>
      <c r="B121" s="73" t="s">
        <v>713</v>
      </c>
      <c r="C121" s="77">
        <v>-1596954.04</v>
      </c>
      <c r="D121" s="77">
        <v>793899.67999999993</v>
      </c>
      <c r="E121" s="77">
        <v>1310577.26</v>
      </c>
      <c r="F121" s="77">
        <v>-2113631.6199999996</v>
      </c>
      <c r="H121" s="74">
        <f>C121-F121+40530.08</f>
        <v>557207.65999999957</v>
      </c>
      <c r="I121" s="74">
        <f>+[2]QUADRIMESTRAL!H99</f>
        <v>0</v>
      </c>
    </row>
    <row r="122" spans="1:9" x14ac:dyDescent="0.25">
      <c r="A122" s="76" t="s">
        <v>714</v>
      </c>
      <c r="B122" s="73" t="s">
        <v>715</v>
      </c>
      <c r="C122" s="77">
        <v>-520083.94</v>
      </c>
      <c r="D122" s="77">
        <v>437700.99000000005</v>
      </c>
      <c r="E122" s="77">
        <v>822475.96</v>
      </c>
      <c r="F122" s="77">
        <v>-904858.91000000015</v>
      </c>
    </row>
    <row r="123" spans="1:9" x14ac:dyDescent="0.25">
      <c r="A123" s="76" t="s">
        <v>716</v>
      </c>
      <c r="B123" s="73" t="s">
        <v>717</v>
      </c>
      <c r="C123" s="77">
        <v>-309790.88999999996</v>
      </c>
      <c r="D123" s="77">
        <v>437700.99000000005</v>
      </c>
      <c r="E123" s="77">
        <v>491811.51</v>
      </c>
      <c r="F123" s="77">
        <v>-363901.41000000003</v>
      </c>
    </row>
    <row r="124" spans="1:9" x14ac:dyDescent="0.25">
      <c r="A124" s="78" t="s">
        <v>718</v>
      </c>
      <c r="B124" s="79" t="s">
        <v>719</v>
      </c>
      <c r="C124" s="80">
        <v>-53103.45</v>
      </c>
      <c r="D124" s="80">
        <v>35024.33</v>
      </c>
      <c r="E124" s="80">
        <v>81138.049999999988</v>
      </c>
      <c r="F124" s="80">
        <v>-99217.170000000027</v>
      </c>
      <c r="I124" s="74">
        <v>129237.83000000194</v>
      </c>
    </row>
    <row r="125" spans="1:9" x14ac:dyDescent="0.25">
      <c r="A125" s="78" t="s">
        <v>720</v>
      </c>
      <c r="B125" s="79" t="s">
        <v>721</v>
      </c>
      <c r="C125" s="80">
        <v>-61505.499999999993</v>
      </c>
      <c r="D125" s="80">
        <v>402676.66000000003</v>
      </c>
      <c r="E125" s="80">
        <v>410673.46</v>
      </c>
      <c r="F125" s="80">
        <v>-69502.3</v>
      </c>
      <c r="H125" s="74">
        <v>-40530.080000001006</v>
      </c>
    </row>
    <row r="126" spans="1:9" x14ac:dyDescent="0.25">
      <c r="A126" s="78" t="s">
        <v>722</v>
      </c>
      <c r="B126" s="79" t="s">
        <v>723</v>
      </c>
      <c r="C126" s="80">
        <v>0</v>
      </c>
      <c r="D126" s="80">
        <v>0</v>
      </c>
      <c r="E126" s="80">
        <v>0</v>
      </c>
      <c r="F126" s="80">
        <v>0</v>
      </c>
    </row>
    <row r="127" spans="1:9" x14ac:dyDescent="0.25">
      <c r="A127" s="78" t="s">
        <v>724</v>
      </c>
      <c r="B127" s="79" t="s">
        <v>725</v>
      </c>
      <c r="C127" s="80">
        <v>-178519.74</v>
      </c>
      <c r="D127" s="80">
        <v>0</v>
      </c>
      <c r="E127" s="80">
        <v>0</v>
      </c>
      <c r="F127" s="80">
        <v>-178519.74</v>
      </c>
    </row>
    <row r="128" spans="1:9" x14ac:dyDescent="0.25">
      <c r="A128" s="78" t="s">
        <v>726</v>
      </c>
      <c r="B128" s="79" t="s">
        <v>727</v>
      </c>
      <c r="C128" s="80">
        <v>0</v>
      </c>
      <c r="D128" s="80">
        <v>0</v>
      </c>
      <c r="E128" s="80">
        <v>0</v>
      </c>
      <c r="F128" s="80">
        <v>0</v>
      </c>
    </row>
    <row r="129" spans="1:6" x14ac:dyDescent="0.25">
      <c r="A129" s="78" t="s">
        <v>728</v>
      </c>
      <c r="B129" s="79" t="s">
        <v>729</v>
      </c>
      <c r="C129" s="80">
        <v>-13355.03</v>
      </c>
      <c r="D129" s="80">
        <v>0</v>
      </c>
      <c r="E129" s="80">
        <v>0</v>
      </c>
      <c r="F129" s="80">
        <v>-13355.03</v>
      </c>
    </row>
    <row r="130" spans="1:6" x14ac:dyDescent="0.25">
      <c r="A130" s="78" t="s">
        <v>730</v>
      </c>
      <c r="B130" s="79" t="s">
        <v>731</v>
      </c>
      <c r="C130" s="80">
        <v>-3307.17</v>
      </c>
      <c r="D130" s="80">
        <v>0</v>
      </c>
      <c r="E130" s="80">
        <v>0</v>
      </c>
      <c r="F130" s="80">
        <v>-3307.17</v>
      </c>
    </row>
    <row r="131" spans="1:6" x14ac:dyDescent="0.25">
      <c r="A131" s="76" t="s">
        <v>732</v>
      </c>
      <c r="B131" s="73" t="s">
        <v>733</v>
      </c>
      <c r="C131" s="77">
        <v>-210293.05000000005</v>
      </c>
      <c r="D131" s="77">
        <v>0</v>
      </c>
      <c r="E131" s="77">
        <v>330664.45</v>
      </c>
      <c r="F131" s="77">
        <v>-540957.50000000012</v>
      </c>
    </row>
    <row r="132" spans="1:6" x14ac:dyDescent="0.25">
      <c r="A132" s="78" t="s">
        <v>734</v>
      </c>
      <c r="B132" s="79" t="s">
        <v>735</v>
      </c>
      <c r="C132" s="80">
        <v>-47.19</v>
      </c>
      <c r="D132" s="80">
        <v>0</v>
      </c>
      <c r="E132" s="80">
        <v>0</v>
      </c>
      <c r="F132" s="80">
        <v>-47.19</v>
      </c>
    </row>
    <row r="133" spans="1:6" x14ac:dyDescent="0.25">
      <c r="A133" s="78" t="s">
        <v>736</v>
      </c>
      <c r="B133" s="79" t="s">
        <v>737</v>
      </c>
      <c r="C133" s="80">
        <v>319077.42</v>
      </c>
      <c r="D133" s="80">
        <v>0</v>
      </c>
      <c r="E133" s="80">
        <v>330664.45</v>
      </c>
      <c r="F133" s="80">
        <v>-11587.030000000028</v>
      </c>
    </row>
    <row r="134" spans="1:6" x14ac:dyDescent="0.25">
      <c r="A134" s="78" t="s">
        <v>738</v>
      </c>
      <c r="B134" s="79" t="s">
        <v>739</v>
      </c>
      <c r="C134" s="80">
        <v>413.51</v>
      </c>
      <c r="D134" s="80">
        <v>0</v>
      </c>
      <c r="E134" s="80">
        <v>0</v>
      </c>
      <c r="F134" s="80">
        <v>413.51</v>
      </c>
    </row>
    <row r="135" spans="1:6" x14ac:dyDescent="0.25">
      <c r="A135" s="78" t="s">
        <v>740</v>
      </c>
      <c r="B135" s="79" t="s">
        <v>741</v>
      </c>
      <c r="C135" s="80">
        <v>0</v>
      </c>
      <c r="D135" s="80">
        <v>0</v>
      </c>
      <c r="E135" s="80">
        <v>0</v>
      </c>
      <c r="F135" s="80">
        <v>0</v>
      </c>
    </row>
    <row r="136" spans="1:6" x14ac:dyDescent="0.25">
      <c r="A136" s="78" t="s">
        <v>742</v>
      </c>
      <c r="B136" s="79" t="s">
        <v>743</v>
      </c>
      <c r="C136" s="80">
        <v>0</v>
      </c>
      <c r="D136" s="80">
        <v>0</v>
      </c>
      <c r="E136" s="80">
        <v>0</v>
      </c>
      <c r="F136" s="80">
        <v>0</v>
      </c>
    </row>
    <row r="137" spans="1:6" x14ac:dyDescent="0.25">
      <c r="A137" s="78" t="s">
        <v>744</v>
      </c>
      <c r="B137" s="79" t="s">
        <v>745</v>
      </c>
      <c r="C137" s="80">
        <v>-13.98</v>
      </c>
      <c r="D137" s="80">
        <v>0</v>
      </c>
      <c r="E137" s="80">
        <v>0</v>
      </c>
      <c r="F137" s="80">
        <v>-13.98</v>
      </c>
    </row>
    <row r="138" spans="1:6" x14ac:dyDescent="0.25">
      <c r="A138" s="78" t="s">
        <v>746</v>
      </c>
      <c r="B138" s="79" t="s">
        <v>747</v>
      </c>
      <c r="C138" s="80">
        <v>-529722.81000000006</v>
      </c>
      <c r="D138" s="80">
        <v>0</v>
      </c>
      <c r="E138" s="80">
        <v>0</v>
      </c>
      <c r="F138" s="80">
        <v>-529722.81000000006</v>
      </c>
    </row>
    <row r="139" spans="1:6" x14ac:dyDescent="0.25">
      <c r="A139" s="76" t="s">
        <v>748</v>
      </c>
      <c r="B139" s="73" t="s">
        <v>749</v>
      </c>
      <c r="C139" s="77">
        <v>-548319.28</v>
      </c>
      <c r="D139" s="77">
        <v>311654.99</v>
      </c>
      <c r="E139" s="77">
        <v>411358.66</v>
      </c>
      <c r="F139" s="77">
        <v>-648022.94999999984</v>
      </c>
    </row>
    <row r="140" spans="1:6" x14ac:dyDescent="0.25">
      <c r="A140" s="76" t="s">
        <v>750</v>
      </c>
      <c r="B140" s="73" t="s">
        <v>751</v>
      </c>
      <c r="C140" s="77">
        <v>-546912.84000000008</v>
      </c>
      <c r="D140" s="77">
        <v>311654.99</v>
      </c>
      <c r="E140" s="77">
        <v>411358.66</v>
      </c>
      <c r="F140" s="77">
        <v>-646616.50999999989</v>
      </c>
    </row>
    <row r="141" spans="1:6" x14ac:dyDescent="0.25">
      <c r="A141" s="78" t="s">
        <v>752</v>
      </c>
      <c r="B141" s="79" t="s">
        <v>753</v>
      </c>
      <c r="C141" s="80">
        <v>0</v>
      </c>
      <c r="D141" s="80">
        <v>239188.80000000002</v>
      </c>
      <c r="E141" s="80">
        <v>239188.80000000002</v>
      </c>
      <c r="F141" s="80">
        <v>0</v>
      </c>
    </row>
    <row r="142" spans="1:6" x14ac:dyDescent="0.25">
      <c r="A142" s="78" t="s">
        <v>754</v>
      </c>
      <c r="B142" s="79" t="s">
        <v>755</v>
      </c>
      <c r="C142" s="80">
        <v>0</v>
      </c>
      <c r="D142" s="80">
        <v>0</v>
      </c>
      <c r="E142" s="80">
        <v>0</v>
      </c>
      <c r="F142" s="80">
        <v>0</v>
      </c>
    </row>
    <row r="143" spans="1:6" x14ac:dyDescent="0.25">
      <c r="A143" s="78" t="s">
        <v>756</v>
      </c>
      <c r="B143" s="79" t="s">
        <v>757</v>
      </c>
      <c r="C143" s="80">
        <v>-19903.669999999998</v>
      </c>
      <c r="D143" s="80">
        <v>50625.02</v>
      </c>
      <c r="E143" s="80">
        <v>50625.02</v>
      </c>
      <c r="F143" s="80">
        <v>-19903.669999999998</v>
      </c>
    </row>
    <row r="144" spans="1:6" x14ac:dyDescent="0.25">
      <c r="A144" s="78" t="s">
        <v>758</v>
      </c>
      <c r="B144" s="79" t="s">
        <v>759</v>
      </c>
      <c r="C144" s="80">
        <v>-258422.87</v>
      </c>
      <c r="D144" s="80">
        <v>0</v>
      </c>
      <c r="E144" s="80">
        <v>64383.519999999997</v>
      </c>
      <c r="F144" s="80">
        <v>-322806.38999999996</v>
      </c>
    </row>
    <row r="145" spans="1:6" x14ac:dyDescent="0.25">
      <c r="A145" s="78" t="s">
        <v>760</v>
      </c>
      <c r="B145" s="79" t="s">
        <v>761</v>
      </c>
      <c r="C145" s="80">
        <v>-85988.57</v>
      </c>
      <c r="D145" s="80">
        <v>21841.17</v>
      </c>
      <c r="E145" s="80">
        <v>36614.28</v>
      </c>
      <c r="F145" s="80">
        <v>-100761.68</v>
      </c>
    </row>
    <row r="146" spans="1:6" x14ac:dyDescent="0.25">
      <c r="A146" s="78" t="s">
        <v>762</v>
      </c>
      <c r="B146" s="79" t="s">
        <v>763</v>
      </c>
      <c r="C146" s="80">
        <v>-146778.21000000002</v>
      </c>
      <c r="D146" s="80">
        <v>0</v>
      </c>
      <c r="E146" s="80">
        <v>18598.11</v>
      </c>
      <c r="F146" s="80">
        <v>-165376.32000000001</v>
      </c>
    </row>
    <row r="147" spans="1:6" x14ac:dyDescent="0.25">
      <c r="A147" s="78" t="s">
        <v>764</v>
      </c>
      <c r="B147" s="79" t="s">
        <v>765</v>
      </c>
      <c r="C147" s="80">
        <v>-5767.2699999999995</v>
      </c>
      <c r="D147" s="80">
        <v>0</v>
      </c>
      <c r="E147" s="80">
        <v>1903.9299999999998</v>
      </c>
      <c r="F147" s="80">
        <v>-7671.2</v>
      </c>
    </row>
    <row r="148" spans="1:6" x14ac:dyDescent="0.25">
      <c r="A148" s="78" t="s">
        <v>766</v>
      </c>
      <c r="B148" s="79" t="s">
        <v>767</v>
      </c>
      <c r="C148" s="80">
        <v>0</v>
      </c>
      <c r="D148" s="80">
        <v>0</v>
      </c>
      <c r="E148" s="80">
        <v>45</v>
      </c>
      <c r="F148" s="80">
        <v>-45</v>
      </c>
    </row>
    <row r="149" spans="1:6" x14ac:dyDescent="0.25">
      <c r="A149" s="78" t="s">
        <v>768</v>
      </c>
      <c r="B149" s="79" t="s">
        <v>769</v>
      </c>
      <c r="C149" s="80">
        <v>-20765.240000000002</v>
      </c>
      <c r="D149" s="80">
        <v>0</v>
      </c>
      <c r="E149" s="80">
        <v>0</v>
      </c>
      <c r="F149" s="80">
        <v>-20765.240000000002</v>
      </c>
    </row>
    <row r="150" spans="1:6" x14ac:dyDescent="0.25">
      <c r="A150" s="78" t="s">
        <v>770</v>
      </c>
      <c r="B150" s="79" t="s">
        <v>771</v>
      </c>
      <c r="C150" s="80">
        <v>-9287.01</v>
      </c>
      <c r="D150" s="80">
        <v>0</v>
      </c>
      <c r="E150" s="80">
        <v>0</v>
      </c>
      <c r="F150" s="80">
        <v>-9287.01</v>
      </c>
    </row>
    <row r="151" spans="1:6" x14ac:dyDescent="0.25">
      <c r="A151" s="78" t="s">
        <v>772</v>
      </c>
      <c r="B151" s="79" t="s">
        <v>727</v>
      </c>
      <c r="C151" s="80">
        <v>0</v>
      </c>
      <c r="D151" s="80">
        <v>0</v>
      </c>
      <c r="E151" s="80">
        <v>0</v>
      </c>
      <c r="F151" s="80">
        <v>0</v>
      </c>
    </row>
    <row r="152" spans="1:6" x14ac:dyDescent="0.25">
      <c r="A152" s="76" t="s">
        <v>773</v>
      </c>
      <c r="B152" s="73" t="s">
        <v>774</v>
      </c>
      <c r="C152" s="77">
        <v>-1406.44</v>
      </c>
      <c r="D152" s="77">
        <v>0</v>
      </c>
      <c r="E152" s="77">
        <v>0</v>
      </c>
      <c r="F152" s="77">
        <v>-1406.44</v>
      </c>
    </row>
    <row r="153" spans="1:6" x14ac:dyDescent="0.25">
      <c r="A153" s="78" t="s">
        <v>775</v>
      </c>
      <c r="B153" s="79" t="s">
        <v>776</v>
      </c>
      <c r="C153" s="80">
        <v>0</v>
      </c>
      <c r="D153" s="80">
        <v>0</v>
      </c>
      <c r="E153" s="80">
        <v>0</v>
      </c>
      <c r="F153" s="80">
        <v>0</v>
      </c>
    </row>
    <row r="154" spans="1:6" x14ac:dyDescent="0.25">
      <c r="A154" s="78" t="s">
        <v>777</v>
      </c>
      <c r="B154" s="79" t="s">
        <v>778</v>
      </c>
      <c r="C154" s="80">
        <v>-1406.44</v>
      </c>
      <c r="D154" s="80">
        <v>0</v>
      </c>
      <c r="E154" s="80">
        <v>0</v>
      </c>
      <c r="F154" s="80">
        <v>-1406.44</v>
      </c>
    </row>
    <row r="155" spans="1:6" x14ac:dyDescent="0.25">
      <c r="A155" s="78" t="s">
        <v>779</v>
      </c>
      <c r="B155" s="79" t="s">
        <v>780</v>
      </c>
      <c r="C155" s="80">
        <v>0</v>
      </c>
      <c r="D155" s="80">
        <v>0</v>
      </c>
      <c r="E155" s="80">
        <v>0</v>
      </c>
      <c r="F155" s="80">
        <v>0</v>
      </c>
    </row>
    <row r="156" spans="1:6" x14ac:dyDescent="0.25">
      <c r="A156" s="78" t="s">
        <v>781</v>
      </c>
      <c r="B156" s="79" t="s">
        <v>782</v>
      </c>
      <c r="C156" s="80">
        <v>0</v>
      </c>
      <c r="D156" s="80">
        <v>0</v>
      </c>
      <c r="E156" s="80">
        <v>0</v>
      </c>
      <c r="F156" s="80">
        <v>0</v>
      </c>
    </row>
    <row r="157" spans="1:6" x14ac:dyDescent="0.25">
      <c r="A157" s="76" t="s">
        <v>783</v>
      </c>
      <c r="B157" s="73" t="s">
        <v>784</v>
      </c>
      <c r="C157" s="77">
        <v>-77998.569999999992</v>
      </c>
      <c r="D157" s="77">
        <v>0</v>
      </c>
      <c r="E157" s="77">
        <v>30196.840000000004</v>
      </c>
      <c r="F157" s="77">
        <v>-108195.41</v>
      </c>
    </row>
    <row r="158" spans="1:6" x14ac:dyDescent="0.25">
      <c r="A158" s="76" t="s">
        <v>785</v>
      </c>
      <c r="B158" s="73" t="s">
        <v>786</v>
      </c>
      <c r="C158" s="77">
        <v>-77998.569999999992</v>
      </c>
      <c r="D158" s="77">
        <v>0</v>
      </c>
      <c r="E158" s="77">
        <v>30196.840000000004</v>
      </c>
      <c r="F158" s="77">
        <v>-108195.41</v>
      </c>
    </row>
    <row r="159" spans="1:6" x14ac:dyDescent="0.25">
      <c r="A159" s="78" t="s">
        <v>787</v>
      </c>
      <c r="B159" s="79" t="s">
        <v>788</v>
      </c>
      <c r="C159" s="80">
        <v>-4538.8900000000003</v>
      </c>
      <c r="D159" s="80">
        <v>0</v>
      </c>
      <c r="E159" s="80">
        <v>1860.69</v>
      </c>
      <c r="F159" s="80">
        <v>-6399.58</v>
      </c>
    </row>
    <row r="160" spans="1:6" x14ac:dyDescent="0.25">
      <c r="A160" s="78" t="s">
        <v>789</v>
      </c>
      <c r="B160" s="79" t="s">
        <v>790</v>
      </c>
      <c r="C160" s="80">
        <v>-20064.54</v>
      </c>
      <c r="D160" s="80">
        <v>0</v>
      </c>
      <c r="E160" s="80">
        <v>9046.34</v>
      </c>
      <c r="F160" s="80">
        <v>-29110.879999999997</v>
      </c>
    </row>
    <row r="161" spans="1:6" x14ac:dyDescent="0.25">
      <c r="A161" s="78" t="s">
        <v>791</v>
      </c>
      <c r="B161" s="79" t="s">
        <v>792</v>
      </c>
      <c r="C161" s="80">
        <v>-12476.689999999999</v>
      </c>
      <c r="D161" s="80">
        <v>0</v>
      </c>
      <c r="E161" s="80">
        <v>3314.3399999999997</v>
      </c>
      <c r="F161" s="80">
        <v>-15791.029999999999</v>
      </c>
    </row>
    <row r="162" spans="1:6" x14ac:dyDescent="0.25">
      <c r="A162" s="78" t="s">
        <v>793</v>
      </c>
      <c r="B162" s="79" t="s">
        <v>794</v>
      </c>
      <c r="C162" s="80">
        <v>-40918.449999999997</v>
      </c>
      <c r="D162" s="80">
        <v>0</v>
      </c>
      <c r="E162" s="80">
        <v>15975.470000000001</v>
      </c>
      <c r="F162" s="80">
        <v>-56893.919999999998</v>
      </c>
    </row>
    <row r="163" spans="1:6" x14ac:dyDescent="0.25">
      <c r="A163" s="78" t="s">
        <v>795</v>
      </c>
      <c r="B163" s="79" t="s">
        <v>796</v>
      </c>
      <c r="C163" s="80">
        <v>0</v>
      </c>
      <c r="D163" s="80">
        <v>0</v>
      </c>
      <c r="E163" s="80">
        <v>0</v>
      </c>
      <c r="F163" s="80">
        <v>0</v>
      </c>
    </row>
    <row r="164" spans="1:6" x14ac:dyDescent="0.25">
      <c r="A164" s="76" t="s">
        <v>797</v>
      </c>
      <c r="B164" s="73" t="s">
        <v>798</v>
      </c>
      <c r="C164" s="77">
        <v>-450552.25</v>
      </c>
      <c r="D164" s="77">
        <v>44543.7</v>
      </c>
      <c r="E164" s="77">
        <v>46545.799999999996</v>
      </c>
      <c r="F164" s="77">
        <v>-452554.35000000003</v>
      </c>
    </row>
    <row r="165" spans="1:6" x14ac:dyDescent="0.25">
      <c r="A165" s="76" t="s">
        <v>799</v>
      </c>
      <c r="B165" s="73" t="s">
        <v>800</v>
      </c>
      <c r="C165" s="77">
        <v>-450552.25</v>
      </c>
      <c r="D165" s="77">
        <v>44543.7</v>
      </c>
      <c r="E165" s="77">
        <v>46545.799999999996</v>
      </c>
      <c r="F165" s="77">
        <v>-452554.35000000003</v>
      </c>
    </row>
    <row r="166" spans="1:6" x14ac:dyDescent="0.25">
      <c r="A166" s="78" t="s">
        <v>801</v>
      </c>
      <c r="B166" s="79" t="s">
        <v>802</v>
      </c>
      <c r="C166" s="80">
        <v>-258525.81000000003</v>
      </c>
      <c r="D166" s="80">
        <v>25917.719999999998</v>
      </c>
      <c r="E166" s="80">
        <v>19586.39</v>
      </c>
      <c r="F166" s="80">
        <v>-252194.48000000004</v>
      </c>
    </row>
    <row r="167" spans="1:6" x14ac:dyDescent="0.25">
      <c r="A167" s="78" t="s">
        <v>803</v>
      </c>
      <c r="B167" s="79" t="s">
        <v>804</v>
      </c>
      <c r="C167" s="80">
        <v>-75854.23</v>
      </c>
      <c r="D167" s="80">
        <v>7200.2</v>
      </c>
      <c r="E167" s="80">
        <v>15020.130000000001</v>
      </c>
      <c r="F167" s="80">
        <v>-83674.159999999989</v>
      </c>
    </row>
    <row r="168" spans="1:6" x14ac:dyDescent="0.25">
      <c r="A168" s="78" t="s">
        <v>805</v>
      </c>
      <c r="B168" s="79" t="s">
        <v>806</v>
      </c>
      <c r="C168" s="80">
        <v>-20681.809999999998</v>
      </c>
      <c r="D168" s="80">
        <v>2073.3799999999997</v>
      </c>
      <c r="E168" s="80">
        <v>1566.8799999999999</v>
      </c>
      <c r="F168" s="80">
        <v>-20175.309999999994</v>
      </c>
    </row>
    <row r="169" spans="1:6" x14ac:dyDescent="0.25">
      <c r="A169" s="78" t="s">
        <v>807</v>
      </c>
      <c r="B169" s="79" t="s">
        <v>808</v>
      </c>
      <c r="C169" s="80">
        <v>-2585.21</v>
      </c>
      <c r="D169" s="80">
        <v>259.2</v>
      </c>
      <c r="E169" s="80">
        <v>195.89</v>
      </c>
      <c r="F169" s="80">
        <v>-2521.8999999999996</v>
      </c>
    </row>
    <row r="170" spans="1:6" x14ac:dyDescent="0.25">
      <c r="A170" s="78" t="s">
        <v>809</v>
      </c>
      <c r="B170" s="79" t="s">
        <v>810</v>
      </c>
      <c r="C170" s="80">
        <v>-66193.55</v>
      </c>
      <c r="D170" s="80">
        <v>6609.0999999999995</v>
      </c>
      <c r="E170" s="80">
        <v>4994.53</v>
      </c>
      <c r="F170" s="80">
        <v>-64578.979999999996</v>
      </c>
    </row>
    <row r="171" spans="1:6" x14ac:dyDescent="0.25">
      <c r="A171" s="78" t="s">
        <v>811</v>
      </c>
      <c r="B171" s="79" t="s">
        <v>812</v>
      </c>
      <c r="C171" s="80">
        <v>-6193.85</v>
      </c>
      <c r="D171" s="80">
        <v>576.01</v>
      </c>
      <c r="E171" s="80">
        <v>1201.6400000000001</v>
      </c>
      <c r="F171" s="80">
        <v>-6819.4800000000014</v>
      </c>
    </row>
    <row r="172" spans="1:6" x14ac:dyDescent="0.25">
      <c r="A172" s="78" t="s">
        <v>813</v>
      </c>
      <c r="B172" s="79" t="s">
        <v>814</v>
      </c>
      <c r="C172" s="80">
        <v>-774.26</v>
      </c>
      <c r="D172" s="80">
        <v>72.010000000000005</v>
      </c>
      <c r="E172" s="80">
        <v>150.21</v>
      </c>
      <c r="F172" s="80">
        <v>-852.46</v>
      </c>
    </row>
    <row r="173" spans="1:6" x14ac:dyDescent="0.25">
      <c r="A173" s="78" t="s">
        <v>815</v>
      </c>
      <c r="B173" s="79" t="s">
        <v>816</v>
      </c>
      <c r="C173" s="80">
        <v>-19743.53</v>
      </c>
      <c r="D173" s="80">
        <v>1836.08</v>
      </c>
      <c r="E173" s="80">
        <v>3830.13</v>
      </c>
      <c r="F173" s="80">
        <v>-21737.58</v>
      </c>
    </row>
    <row r="174" spans="1:6" x14ac:dyDescent="0.25">
      <c r="A174" s="76" t="s">
        <v>817</v>
      </c>
      <c r="B174" s="73" t="s">
        <v>818</v>
      </c>
      <c r="C174" s="77">
        <v>-10242746.309999999</v>
      </c>
      <c r="D174" s="77">
        <v>815858.12999999989</v>
      </c>
      <c r="E174" s="77">
        <v>725452.17</v>
      </c>
      <c r="F174" s="77">
        <v>-10152340.35</v>
      </c>
    </row>
    <row r="175" spans="1:6" x14ac:dyDescent="0.25">
      <c r="A175" s="76" t="s">
        <v>819</v>
      </c>
      <c r="B175" s="73" t="s">
        <v>820</v>
      </c>
      <c r="C175" s="77">
        <v>-7602163.1899999995</v>
      </c>
      <c r="D175" s="77">
        <v>800961.52999999991</v>
      </c>
      <c r="E175" s="77">
        <v>725452.17</v>
      </c>
      <c r="F175" s="77">
        <v>-7526653.8300000001</v>
      </c>
    </row>
    <row r="176" spans="1:6" x14ac:dyDescent="0.25">
      <c r="A176" s="76" t="s">
        <v>821</v>
      </c>
      <c r="B176" s="73" t="s">
        <v>820</v>
      </c>
      <c r="C176" s="77">
        <v>-7602163.1899999995</v>
      </c>
      <c r="D176" s="77">
        <v>800961.52999999991</v>
      </c>
      <c r="E176" s="77">
        <v>725452.17</v>
      </c>
      <c r="F176" s="77">
        <v>-7526653.8300000001</v>
      </c>
    </row>
    <row r="177" spans="1:8" x14ac:dyDescent="0.25">
      <c r="A177" s="78" t="s">
        <v>822</v>
      </c>
      <c r="B177" s="79" t="s">
        <v>823</v>
      </c>
      <c r="C177" s="80">
        <v>-3770506.45</v>
      </c>
      <c r="D177" s="80">
        <v>734565.83</v>
      </c>
      <c r="E177" s="80">
        <v>725452.17</v>
      </c>
      <c r="F177" s="80">
        <v>-3761392.79</v>
      </c>
    </row>
    <row r="178" spans="1:8" x14ac:dyDescent="0.25">
      <c r="A178" s="78" t="s">
        <v>824</v>
      </c>
      <c r="B178" s="79" t="s">
        <v>825</v>
      </c>
      <c r="C178" s="80">
        <v>-578758.76</v>
      </c>
      <c r="D178" s="80">
        <v>0</v>
      </c>
      <c r="E178" s="80">
        <v>0</v>
      </c>
      <c r="F178" s="80">
        <v>-578758.76</v>
      </c>
      <c r="H178" s="74">
        <v>80651.660000000033</v>
      </c>
    </row>
    <row r="179" spans="1:8" x14ac:dyDescent="0.25">
      <c r="A179" s="78" t="s">
        <v>826</v>
      </c>
      <c r="B179" s="79" t="s">
        <v>827</v>
      </c>
      <c r="C179" s="80">
        <v>-643786.51</v>
      </c>
      <c r="D179" s="80">
        <v>0</v>
      </c>
      <c r="E179" s="80">
        <v>0</v>
      </c>
      <c r="F179" s="80">
        <v>-643786.51</v>
      </c>
      <c r="H179" s="74">
        <v>210509.30999999994</v>
      </c>
    </row>
    <row r="180" spans="1:8" x14ac:dyDescent="0.25">
      <c r="A180" s="78" t="s">
        <v>828</v>
      </c>
      <c r="B180" s="79" t="s">
        <v>829</v>
      </c>
      <c r="C180" s="80">
        <v>-2609111.4699999997</v>
      </c>
      <c r="D180" s="80">
        <v>66395.7</v>
      </c>
      <c r="E180" s="80">
        <v>0</v>
      </c>
      <c r="F180" s="80">
        <v>-2542715.77</v>
      </c>
      <c r="H180" s="74">
        <v>19000.069999999832</v>
      </c>
    </row>
    <row r="181" spans="1:8" x14ac:dyDescent="0.25">
      <c r="A181" s="76" t="s">
        <v>830</v>
      </c>
      <c r="B181" s="73" t="s">
        <v>798</v>
      </c>
      <c r="C181" s="77">
        <v>-2640583.12</v>
      </c>
      <c r="D181" s="77">
        <v>14896.6</v>
      </c>
      <c r="E181" s="77">
        <v>0</v>
      </c>
      <c r="F181" s="77">
        <v>-2625686.52</v>
      </c>
    </row>
    <row r="182" spans="1:8" x14ac:dyDescent="0.25">
      <c r="A182" s="76" t="s">
        <v>831</v>
      </c>
      <c r="B182" s="73" t="s">
        <v>798</v>
      </c>
      <c r="C182" s="77">
        <v>0</v>
      </c>
      <c r="D182" s="77">
        <v>0</v>
      </c>
      <c r="E182" s="77">
        <v>0</v>
      </c>
      <c r="F182" s="77">
        <v>0</v>
      </c>
    </row>
    <row r="183" spans="1:8" x14ac:dyDescent="0.25">
      <c r="A183" s="78" t="s">
        <v>832</v>
      </c>
      <c r="B183" s="79" t="s">
        <v>833</v>
      </c>
      <c r="C183" s="80">
        <v>0</v>
      </c>
      <c r="D183" s="80">
        <v>0</v>
      </c>
      <c r="E183" s="80">
        <v>0</v>
      </c>
      <c r="F183" s="80">
        <v>0</v>
      </c>
    </row>
    <row r="184" spans="1:8" x14ac:dyDescent="0.25">
      <c r="A184" s="76" t="s">
        <v>834</v>
      </c>
      <c r="B184" s="73" t="s">
        <v>835</v>
      </c>
      <c r="C184" s="77">
        <v>-2640583.12</v>
      </c>
      <c r="D184" s="77">
        <v>14896.6</v>
      </c>
      <c r="E184" s="77">
        <v>0</v>
      </c>
      <c r="F184" s="77">
        <v>-2625686.52</v>
      </c>
    </row>
    <row r="185" spans="1:8" x14ac:dyDescent="0.25">
      <c r="A185" s="78" t="s">
        <v>836</v>
      </c>
      <c r="B185" s="79" t="s">
        <v>837</v>
      </c>
      <c r="C185" s="80">
        <v>-2640583.12</v>
      </c>
      <c r="D185" s="80">
        <v>14896.6</v>
      </c>
      <c r="E185" s="80">
        <v>0</v>
      </c>
      <c r="F185" s="80">
        <v>-2625686.52</v>
      </c>
      <c r="H185" s="74">
        <v>-19000.070000000764</v>
      </c>
    </row>
    <row r="186" spans="1:8" x14ac:dyDescent="0.25">
      <c r="A186" s="76" t="s">
        <v>838</v>
      </c>
      <c r="B186" s="73" t="s">
        <v>839</v>
      </c>
      <c r="C186" s="77">
        <v>0</v>
      </c>
      <c r="D186" s="77">
        <v>0</v>
      </c>
      <c r="E186" s="77">
        <v>0</v>
      </c>
      <c r="F186" s="77">
        <v>0</v>
      </c>
    </row>
    <row r="187" spans="1:8" x14ac:dyDescent="0.25">
      <c r="A187" s="76" t="s">
        <v>840</v>
      </c>
      <c r="B187" s="73" t="s">
        <v>839</v>
      </c>
      <c r="C187" s="77">
        <v>0</v>
      </c>
      <c r="D187" s="77">
        <v>0</v>
      </c>
      <c r="E187" s="77">
        <v>0</v>
      </c>
      <c r="F187" s="77">
        <v>0</v>
      </c>
    </row>
    <row r="188" spans="1:8" x14ac:dyDescent="0.25">
      <c r="A188" s="76" t="s">
        <v>841</v>
      </c>
      <c r="B188" s="73" t="s">
        <v>839</v>
      </c>
      <c r="C188" s="77">
        <v>0</v>
      </c>
      <c r="D188" s="77">
        <v>0</v>
      </c>
      <c r="E188" s="77">
        <v>0</v>
      </c>
      <c r="F188" s="77">
        <v>0</v>
      </c>
    </row>
    <row r="189" spans="1:8" x14ac:dyDescent="0.25">
      <c r="A189" s="78" t="s">
        <v>842</v>
      </c>
      <c r="B189" s="79" t="s">
        <v>839</v>
      </c>
      <c r="C189" s="80">
        <v>0</v>
      </c>
      <c r="D189" s="80">
        <v>0</v>
      </c>
      <c r="E189" s="80">
        <v>0</v>
      </c>
      <c r="F189" s="80">
        <v>0</v>
      </c>
    </row>
    <row r="190" spans="1:8" x14ac:dyDescent="0.25">
      <c r="A190" s="76" t="s">
        <v>843</v>
      </c>
      <c r="B190" s="73" t="s">
        <v>844</v>
      </c>
      <c r="C190" s="77">
        <v>0</v>
      </c>
      <c r="D190" s="77">
        <v>0</v>
      </c>
      <c r="E190" s="77">
        <v>0</v>
      </c>
      <c r="F190" s="77">
        <v>0</v>
      </c>
    </row>
    <row r="191" spans="1:8" x14ac:dyDescent="0.25">
      <c r="A191" s="76" t="s">
        <v>845</v>
      </c>
      <c r="B191" s="73" t="s">
        <v>844</v>
      </c>
      <c r="C191" s="77">
        <v>0</v>
      </c>
      <c r="D191" s="77">
        <v>0</v>
      </c>
      <c r="E191" s="77">
        <v>0</v>
      </c>
      <c r="F191" s="77">
        <v>0</v>
      </c>
    </row>
    <row r="192" spans="1:8" x14ac:dyDescent="0.25">
      <c r="A192" s="78" t="s">
        <v>846</v>
      </c>
      <c r="B192" s="79" t="s">
        <v>847</v>
      </c>
      <c r="C192" s="80">
        <v>0</v>
      </c>
      <c r="D192" s="80">
        <v>0</v>
      </c>
      <c r="E192" s="80">
        <v>0</v>
      </c>
      <c r="F192" s="80">
        <v>0</v>
      </c>
    </row>
    <row r="193" spans="1:11" x14ac:dyDescent="0.25">
      <c r="A193" s="76" t="s">
        <v>366</v>
      </c>
      <c r="B193" s="73" t="s">
        <v>848</v>
      </c>
      <c r="C193" s="77">
        <v>-3991739.46</v>
      </c>
      <c r="D193" s="77">
        <v>0</v>
      </c>
      <c r="E193" s="77">
        <v>807972.66999999993</v>
      </c>
      <c r="F193" s="77">
        <v>-4799712.129999999</v>
      </c>
    </row>
    <row r="194" spans="1:11" x14ac:dyDescent="0.25">
      <c r="A194" s="76" t="s">
        <v>69</v>
      </c>
      <c r="B194" s="73" t="s">
        <v>849</v>
      </c>
      <c r="C194" s="77">
        <v>-3991739.46</v>
      </c>
      <c r="D194" s="77">
        <v>0</v>
      </c>
      <c r="E194" s="77">
        <v>807972.66999999993</v>
      </c>
      <c r="F194" s="77">
        <v>-4799712.129999999</v>
      </c>
    </row>
    <row r="195" spans="1:11" x14ac:dyDescent="0.25">
      <c r="A195" s="76" t="s">
        <v>850</v>
      </c>
      <c r="B195" s="73" t="s">
        <v>851</v>
      </c>
      <c r="C195" s="77">
        <v>-3991739.46</v>
      </c>
      <c r="D195" s="77">
        <v>0</v>
      </c>
      <c r="E195" s="77">
        <v>807972.66999999993</v>
      </c>
      <c r="F195" s="77">
        <v>-4799712.129999999</v>
      </c>
    </row>
    <row r="196" spans="1:11" x14ac:dyDescent="0.25">
      <c r="A196" s="76" t="s">
        <v>852</v>
      </c>
      <c r="B196" s="73" t="s">
        <v>853</v>
      </c>
      <c r="C196" s="77">
        <v>-3814596.91</v>
      </c>
      <c r="D196" s="77">
        <v>0</v>
      </c>
      <c r="E196" s="77">
        <v>783757.95</v>
      </c>
      <c r="F196" s="77">
        <v>-4598354.8599999994</v>
      </c>
    </row>
    <row r="197" spans="1:11" x14ac:dyDescent="0.25">
      <c r="A197" s="78" t="s">
        <v>854</v>
      </c>
      <c r="B197" s="79" t="s">
        <v>855</v>
      </c>
      <c r="C197" s="80">
        <v>-3377824.42</v>
      </c>
      <c r="D197" s="80">
        <v>0</v>
      </c>
      <c r="E197" s="80">
        <v>702465.64999999991</v>
      </c>
      <c r="F197" s="80">
        <v>-4080290.07</v>
      </c>
    </row>
    <row r="198" spans="1:11" x14ac:dyDescent="0.25">
      <c r="A198" s="78" t="s">
        <v>856</v>
      </c>
      <c r="B198" s="79" t="s">
        <v>857</v>
      </c>
      <c r="C198" s="80">
        <v>-436772.49</v>
      </c>
      <c r="D198" s="80">
        <v>0</v>
      </c>
      <c r="E198" s="80">
        <v>81292.3</v>
      </c>
      <c r="F198" s="80">
        <v>-518064.79000000004</v>
      </c>
    </row>
    <row r="199" spans="1:11" x14ac:dyDescent="0.25">
      <c r="A199" s="76" t="s">
        <v>858</v>
      </c>
      <c r="B199" s="73" t="s">
        <v>859</v>
      </c>
      <c r="C199" s="77">
        <v>-177142.55000000002</v>
      </c>
      <c r="D199" s="77">
        <v>0</v>
      </c>
      <c r="E199" s="77">
        <v>24214.720000000001</v>
      </c>
      <c r="F199" s="77">
        <v>-201357.27000000002</v>
      </c>
    </row>
    <row r="200" spans="1:11" x14ac:dyDescent="0.25">
      <c r="A200" s="78" t="s">
        <v>860</v>
      </c>
      <c r="B200" s="79" t="s">
        <v>861</v>
      </c>
      <c r="C200" s="80">
        <v>-169503.04</v>
      </c>
      <c r="D200" s="80">
        <v>0</v>
      </c>
      <c r="E200" s="80">
        <v>24214.720000000001</v>
      </c>
      <c r="F200" s="80">
        <v>-193717.76000000001</v>
      </c>
    </row>
    <row r="201" spans="1:11" x14ac:dyDescent="0.25">
      <c r="A201" s="78" t="s">
        <v>862</v>
      </c>
      <c r="B201" s="79" t="s">
        <v>863</v>
      </c>
      <c r="C201" s="80">
        <v>-7639.51</v>
      </c>
      <c r="D201" s="80">
        <v>0</v>
      </c>
      <c r="E201" s="80">
        <v>0</v>
      </c>
      <c r="F201" s="80">
        <v>-7639.51</v>
      </c>
    </row>
    <row r="202" spans="1:11" x14ac:dyDescent="0.25">
      <c r="A202" s="78" t="s">
        <v>864</v>
      </c>
      <c r="B202" s="79" t="s">
        <v>865</v>
      </c>
      <c r="C202" s="80">
        <v>0</v>
      </c>
      <c r="D202" s="80">
        <v>0</v>
      </c>
      <c r="E202" s="80">
        <v>0</v>
      </c>
      <c r="F202" s="80">
        <v>0</v>
      </c>
    </row>
    <row r="203" spans="1:11" x14ac:dyDescent="0.25">
      <c r="A203" s="78" t="s">
        <v>866</v>
      </c>
      <c r="B203" s="79" t="s">
        <v>867</v>
      </c>
      <c r="C203" s="80">
        <v>0</v>
      </c>
      <c r="D203" s="80">
        <v>0</v>
      </c>
      <c r="E203" s="80">
        <v>0</v>
      </c>
      <c r="F203" s="80">
        <v>0</v>
      </c>
    </row>
    <row r="204" spans="1:11" x14ac:dyDescent="0.25">
      <c r="A204" s="76" t="s">
        <v>78</v>
      </c>
      <c r="B204" s="73" t="s">
        <v>868</v>
      </c>
      <c r="C204" s="77">
        <v>3991739.4600000004</v>
      </c>
      <c r="D204" s="77">
        <v>940120.51</v>
      </c>
      <c r="E204" s="77">
        <v>100047.65999999999</v>
      </c>
      <c r="F204" s="77">
        <v>4831812.3100000005</v>
      </c>
    </row>
    <row r="205" spans="1:11" x14ac:dyDescent="0.25">
      <c r="A205" s="76" t="s">
        <v>80</v>
      </c>
      <c r="B205" s="73" t="s">
        <v>869</v>
      </c>
      <c r="C205" s="77">
        <v>3404922.2399999998</v>
      </c>
      <c r="D205" s="77">
        <v>724961.98</v>
      </c>
      <c r="E205" s="77">
        <v>33946.28</v>
      </c>
      <c r="F205" s="77">
        <v>4095937.9400000004</v>
      </c>
    </row>
    <row r="206" spans="1:11" x14ac:dyDescent="0.25">
      <c r="A206" s="76" t="s">
        <v>870</v>
      </c>
      <c r="B206" s="73" t="s">
        <v>871</v>
      </c>
      <c r="C206" s="77">
        <v>1936196.19</v>
      </c>
      <c r="D206" s="77">
        <v>442530.25</v>
      </c>
      <c r="E206" s="77">
        <v>31143.010000000002</v>
      </c>
      <c r="F206" s="77">
        <v>2347583.4300000002</v>
      </c>
      <c r="H206" s="74">
        <v>3102428.93</v>
      </c>
      <c r="I206" s="74">
        <v>489603.52000000048</v>
      </c>
      <c r="J206" s="74">
        <v>-74275.740000000005</v>
      </c>
      <c r="K206" s="74">
        <v>415327.78000000049</v>
      </c>
    </row>
    <row r="207" spans="1:11" x14ac:dyDescent="0.25">
      <c r="A207" s="76" t="s">
        <v>872</v>
      </c>
      <c r="B207" s="73" t="s">
        <v>873</v>
      </c>
      <c r="C207" s="77">
        <v>996317.76000000013</v>
      </c>
      <c r="D207" s="77">
        <v>200699.89</v>
      </c>
      <c r="E207" s="77">
        <v>4470.22</v>
      </c>
      <c r="F207" s="77">
        <v>1192547.4300000002</v>
      </c>
    </row>
    <row r="208" spans="1:11" x14ac:dyDescent="0.25">
      <c r="A208" s="78" t="s">
        <v>874</v>
      </c>
      <c r="B208" s="79" t="s">
        <v>875</v>
      </c>
      <c r="C208" s="80">
        <v>957217.28000000014</v>
      </c>
      <c r="D208" s="80">
        <v>177045.32</v>
      </c>
      <c r="E208" s="80">
        <v>11.21</v>
      </c>
      <c r="F208" s="80">
        <v>1134251.3900000001</v>
      </c>
    </row>
    <row r="209" spans="1:6" x14ac:dyDescent="0.25">
      <c r="A209" s="78" t="s">
        <v>876</v>
      </c>
      <c r="B209" s="79" t="s">
        <v>877</v>
      </c>
      <c r="C209" s="80">
        <v>0</v>
      </c>
      <c r="D209" s="80">
        <v>0</v>
      </c>
      <c r="E209" s="80">
        <v>0</v>
      </c>
      <c r="F209" s="80">
        <v>0</v>
      </c>
    </row>
    <row r="210" spans="1:6" x14ac:dyDescent="0.25">
      <c r="A210" s="78" t="s">
        <v>878</v>
      </c>
      <c r="B210" s="79" t="s">
        <v>879</v>
      </c>
      <c r="C210" s="80">
        <v>0</v>
      </c>
      <c r="D210" s="80">
        <v>0</v>
      </c>
      <c r="E210" s="80">
        <v>0</v>
      </c>
      <c r="F210" s="80">
        <v>0</v>
      </c>
    </row>
    <row r="211" spans="1:6" x14ac:dyDescent="0.25">
      <c r="A211" s="78" t="s">
        <v>880</v>
      </c>
      <c r="B211" s="79" t="s">
        <v>881</v>
      </c>
      <c r="C211" s="80">
        <v>0</v>
      </c>
      <c r="D211" s="80">
        <v>0</v>
      </c>
      <c r="E211" s="80">
        <v>0</v>
      </c>
      <c r="F211" s="80">
        <v>0</v>
      </c>
    </row>
    <row r="212" spans="1:6" x14ac:dyDescent="0.25">
      <c r="A212" s="78" t="s">
        <v>882</v>
      </c>
      <c r="B212" s="79" t="s">
        <v>883</v>
      </c>
      <c r="C212" s="80">
        <v>1479.11</v>
      </c>
      <c r="D212" s="80">
        <v>0</v>
      </c>
      <c r="E212" s="80">
        <v>0</v>
      </c>
      <c r="F212" s="80">
        <v>1479.11</v>
      </c>
    </row>
    <row r="213" spans="1:6" x14ac:dyDescent="0.25">
      <c r="A213" s="78" t="s">
        <v>884</v>
      </c>
      <c r="B213" s="79" t="s">
        <v>885</v>
      </c>
      <c r="C213" s="80">
        <v>0</v>
      </c>
      <c r="D213" s="80">
        <v>0</v>
      </c>
      <c r="E213" s="80">
        <v>0</v>
      </c>
      <c r="F213" s="80">
        <v>0</v>
      </c>
    </row>
    <row r="214" spans="1:6" x14ac:dyDescent="0.25">
      <c r="A214" s="78" t="s">
        <v>886</v>
      </c>
      <c r="B214" s="79" t="s">
        <v>887</v>
      </c>
      <c r="C214" s="80">
        <v>0</v>
      </c>
      <c r="D214" s="80">
        <v>0</v>
      </c>
      <c r="E214" s="80">
        <v>0</v>
      </c>
      <c r="F214" s="80">
        <v>0</v>
      </c>
    </row>
    <row r="215" spans="1:6" x14ac:dyDescent="0.25">
      <c r="A215" s="78" t="s">
        <v>888</v>
      </c>
      <c r="B215" s="79" t="s">
        <v>889</v>
      </c>
      <c r="C215" s="80">
        <v>37621.370000000003</v>
      </c>
      <c r="D215" s="80">
        <v>23654.57</v>
      </c>
      <c r="E215" s="80">
        <v>4459.01</v>
      </c>
      <c r="F215" s="80">
        <v>56816.930000000008</v>
      </c>
    </row>
    <row r="216" spans="1:6" x14ac:dyDescent="0.25">
      <c r="A216" s="78" t="s">
        <v>890</v>
      </c>
      <c r="B216" s="79" t="s">
        <v>891</v>
      </c>
      <c r="C216" s="80">
        <v>0</v>
      </c>
      <c r="D216" s="80">
        <v>0</v>
      </c>
      <c r="E216" s="80">
        <v>0</v>
      </c>
      <c r="F216" s="80">
        <v>0</v>
      </c>
    </row>
    <row r="217" spans="1:6" x14ac:dyDescent="0.25">
      <c r="A217" s="76" t="s">
        <v>892</v>
      </c>
      <c r="B217" s="73" t="s">
        <v>893</v>
      </c>
      <c r="C217" s="77">
        <v>254393.25999999998</v>
      </c>
      <c r="D217" s="77">
        <v>107073.37999999999</v>
      </c>
      <c r="E217" s="77">
        <v>18915.68</v>
      </c>
      <c r="F217" s="77">
        <v>342550.95999999996</v>
      </c>
    </row>
    <row r="218" spans="1:6" x14ac:dyDescent="0.25">
      <c r="A218" s="78" t="s">
        <v>894</v>
      </c>
      <c r="B218" s="79" t="s">
        <v>895</v>
      </c>
      <c r="C218" s="80">
        <v>153732.70000000001</v>
      </c>
      <c r="D218" s="80">
        <v>38151.179999999993</v>
      </c>
      <c r="E218" s="80">
        <v>12770.720000000001</v>
      </c>
      <c r="F218" s="80">
        <v>179113.16</v>
      </c>
    </row>
    <row r="219" spans="1:6" x14ac:dyDescent="0.25">
      <c r="A219" s="78" t="s">
        <v>896</v>
      </c>
      <c r="B219" s="79" t="s">
        <v>897</v>
      </c>
      <c r="C219" s="80">
        <v>2419.3000000000002</v>
      </c>
      <c r="D219" s="80">
        <v>1990.6200000000001</v>
      </c>
      <c r="E219" s="80">
        <v>705.86</v>
      </c>
      <c r="F219" s="80">
        <v>3704.0600000000004</v>
      </c>
    </row>
    <row r="220" spans="1:6" x14ac:dyDescent="0.25">
      <c r="A220" s="78" t="s">
        <v>898</v>
      </c>
      <c r="B220" s="79" t="s">
        <v>899</v>
      </c>
      <c r="C220" s="80">
        <v>94631.82</v>
      </c>
      <c r="D220" s="80">
        <v>48336.31</v>
      </c>
      <c r="E220" s="80">
        <v>1555.84</v>
      </c>
      <c r="F220" s="80">
        <v>141412.28999999995</v>
      </c>
    </row>
    <row r="221" spans="1:6" x14ac:dyDescent="0.25">
      <c r="A221" s="78" t="s">
        <v>900</v>
      </c>
      <c r="B221" s="79" t="s">
        <v>901</v>
      </c>
      <c r="C221" s="80">
        <v>343.24000000000024</v>
      </c>
      <c r="D221" s="80">
        <v>18210.270000000004</v>
      </c>
      <c r="E221" s="80">
        <v>3883.26</v>
      </c>
      <c r="F221" s="80">
        <v>14670.249999999996</v>
      </c>
    </row>
    <row r="222" spans="1:6" x14ac:dyDescent="0.25">
      <c r="A222" s="78" t="s">
        <v>902</v>
      </c>
      <c r="B222" s="79" t="s">
        <v>903</v>
      </c>
      <c r="C222" s="80">
        <v>1525.4</v>
      </c>
      <c r="D222" s="80">
        <v>385</v>
      </c>
      <c r="E222" s="80">
        <v>0</v>
      </c>
      <c r="F222" s="80">
        <v>1910.4</v>
      </c>
    </row>
    <row r="223" spans="1:6" x14ac:dyDescent="0.25">
      <c r="A223" s="78" t="s">
        <v>904</v>
      </c>
      <c r="B223" s="79" t="s">
        <v>905</v>
      </c>
      <c r="C223" s="80">
        <v>1740.8</v>
      </c>
      <c r="D223" s="80">
        <v>0</v>
      </c>
      <c r="E223" s="80">
        <v>0</v>
      </c>
      <c r="F223" s="80">
        <v>1740.8</v>
      </c>
    </row>
    <row r="224" spans="1:6" x14ac:dyDescent="0.25">
      <c r="A224" s="76" t="s">
        <v>906</v>
      </c>
      <c r="B224" s="73" t="s">
        <v>907</v>
      </c>
      <c r="C224" s="77">
        <v>404008.5</v>
      </c>
      <c r="D224" s="77">
        <v>83225.08</v>
      </c>
      <c r="E224" s="77">
        <v>0</v>
      </c>
      <c r="F224" s="77">
        <v>487233.57999999996</v>
      </c>
    </row>
    <row r="225" spans="1:9" x14ac:dyDescent="0.25">
      <c r="A225" s="78" t="s">
        <v>908</v>
      </c>
      <c r="B225" s="79" t="s">
        <v>909</v>
      </c>
      <c r="C225" s="80">
        <v>250559.68999999997</v>
      </c>
      <c r="D225" s="80">
        <v>45838.289999999994</v>
      </c>
      <c r="E225" s="80">
        <v>0</v>
      </c>
      <c r="F225" s="80">
        <v>296397.98</v>
      </c>
    </row>
    <row r="226" spans="1:9" x14ac:dyDescent="0.25">
      <c r="A226" s="78" t="s">
        <v>910</v>
      </c>
      <c r="B226" s="79" t="s">
        <v>911</v>
      </c>
      <c r="C226" s="80">
        <v>143660.06</v>
      </c>
      <c r="D226" s="80">
        <v>35589.19</v>
      </c>
      <c r="E226" s="80">
        <v>0</v>
      </c>
      <c r="F226" s="80">
        <v>179249.24999999997</v>
      </c>
    </row>
    <row r="227" spans="1:9" x14ac:dyDescent="0.25">
      <c r="A227" s="78" t="s">
        <v>912</v>
      </c>
      <c r="B227" s="79" t="s">
        <v>913</v>
      </c>
      <c r="C227" s="80">
        <v>9788.7499999999982</v>
      </c>
      <c r="D227" s="80">
        <v>1797.6</v>
      </c>
      <c r="E227" s="80">
        <v>0</v>
      </c>
      <c r="F227" s="80">
        <v>11586.35</v>
      </c>
    </row>
    <row r="228" spans="1:9" x14ac:dyDescent="0.25">
      <c r="A228" s="78" t="s">
        <v>914</v>
      </c>
      <c r="B228" s="79" t="s">
        <v>915</v>
      </c>
      <c r="C228" s="80">
        <v>0</v>
      </c>
      <c r="D228" s="80">
        <v>0</v>
      </c>
      <c r="E228" s="80">
        <v>0</v>
      </c>
      <c r="F228" s="80">
        <v>0</v>
      </c>
    </row>
    <row r="229" spans="1:9" x14ac:dyDescent="0.25">
      <c r="A229" s="76" t="s">
        <v>916</v>
      </c>
      <c r="B229" s="73" t="s">
        <v>800</v>
      </c>
      <c r="C229" s="77">
        <v>274936.38</v>
      </c>
      <c r="D229" s="77">
        <v>51531.899999999994</v>
      </c>
      <c r="E229" s="77">
        <v>7757.1100000000006</v>
      </c>
      <c r="F229" s="77">
        <v>318711.17000000004</v>
      </c>
    </row>
    <row r="230" spans="1:9" x14ac:dyDescent="0.25">
      <c r="A230" s="78" t="s">
        <v>917</v>
      </c>
      <c r="B230" s="79" t="s">
        <v>918</v>
      </c>
      <c r="C230" s="80">
        <v>133664.24</v>
      </c>
      <c r="D230" s="80">
        <v>22435.59</v>
      </c>
      <c r="E230" s="80">
        <v>0.09</v>
      </c>
      <c r="F230" s="80">
        <v>156099.74000000002</v>
      </c>
    </row>
    <row r="231" spans="1:9" x14ac:dyDescent="0.25">
      <c r="A231" s="78" t="s">
        <v>919</v>
      </c>
      <c r="B231" s="79" t="s">
        <v>920</v>
      </c>
      <c r="C231" s="80">
        <v>13357.77</v>
      </c>
      <c r="D231" s="80">
        <v>4994.53</v>
      </c>
      <c r="E231" s="80">
        <v>5733.41</v>
      </c>
      <c r="F231" s="80">
        <v>12618.890000000003</v>
      </c>
    </row>
    <row r="232" spans="1:9" x14ac:dyDescent="0.25">
      <c r="A232" s="78" t="s">
        <v>921</v>
      </c>
      <c r="B232" s="79" t="s">
        <v>922</v>
      </c>
      <c r="C232" s="80">
        <v>4910.1900000000005</v>
      </c>
      <c r="D232" s="80">
        <v>1566.8799999999999</v>
      </c>
      <c r="E232" s="80">
        <v>1798.6499999999999</v>
      </c>
      <c r="F232" s="80">
        <v>4678.42</v>
      </c>
    </row>
    <row r="233" spans="1:9" x14ac:dyDescent="0.25">
      <c r="A233" s="78" t="s">
        <v>923</v>
      </c>
      <c r="B233" s="79" t="s">
        <v>924</v>
      </c>
      <c r="C233" s="80">
        <v>90657.03</v>
      </c>
      <c r="D233" s="80">
        <v>17157.030000000002</v>
      </c>
      <c r="E233" s="80">
        <v>0.02</v>
      </c>
      <c r="F233" s="80">
        <v>107814.04</v>
      </c>
    </row>
    <row r="234" spans="1:9" x14ac:dyDescent="0.25">
      <c r="A234" s="78" t="s">
        <v>925</v>
      </c>
      <c r="B234" s="79" t="s">
        <v>926</v>
      </c>
      <c r="C234" s="80">
        <v>23455.25</v>
      </c>
      <c r="D234" s="80">
        <v>3830.13</v>
      </c>
      <c r="E234" s="80">
        <v>0.06</v>
      </c>
      <c r="F234" s="80">
        <v>27285.32</v>
      </c>
    </row>
    <row r="235" spans="1:9" x14ac:dyDescent="0.25">
      <c r="A235" s="78" t="s">
        <v>927</v>
      </c>
      <c r="B235" s="79" t="s">
        <v>928</v>
      </c>
      <c r="C235" s="80">
        <v>7358.3099999999995</v>
      </c>
      <c r="D235" s="80">
        <v>1201.6400000000001</v>
      </c>
      <c r="E235" s="80">
        <v>0</v>
      </c>
      <c r="F235" s="80">
        <v>8559.9499999999989</v>
      </c>
    </row>
    <row r="236" spans="1:9" x14ac:dyDescent="0.25">
      <c r="A236" s="78" t="s">
        <v>929</v>
      </c>
      <c r="B236" s="79" t="s">
        <v>930</v>
      </c>
      <c r="C236" s="80">
        <v>613.80999999999995</v>
      </c>
      <c r="D236" s="80">
        <v>195.89</v>
      </c>
      <c r="E236" s="80">
        <v>224.86</v>
      </c>
      <c r="F236" s="80">
        <v>584.83999999999992</v>
      </c>
    </row>
    <row r="237" spans="1:9" x14ac:dyDescent="0.25">
      <c r="A237" s="78" t="s">
        <v>931</v>
      </c>
      <c r="B237" s="79" t="s">
        <v>932</v>
      </c>
      <c r="C237" s="80">
        <v>919.78</v>
      </c>
      <c r="D237" s="80">
        <v>150.21</v>
      </c>
      <c r="E237" s="80">
        <v>0.02</v>
      </c>
      <c r="F237" s="80">
        <v>1069.97</v>
      </c>
    </row>
    <row r="238" spans="1:9" x14ac:dyDescent="0.25">
      <c r="A238" s="76" t="s">
        <v>933</v>
      </c>
      <c r="B238" s="73" t="s">
        <v>934</v>
      </c>
      <c r="C238" s="77">
        <v>6540.29</v>
      </c>
      <c r="D238" s="77">
        <v>0</v>
      </c>
      <c r="E238" s="77">
        <v>0</v>
      </c>
      <c r="F238" s="77">
        <v>6540.29</v>
      </c>
    </row>
    <row r="239" spans="1:9" x14ac:dyDescent="0.25">
      <c r="A239" s="78" t="s">
        <v>935</v>
      </c>
      <c r="B239" s="79" t="s">
        <v>936</v>
      </c>
      <c r="C239" s="80">
        <v>9.7200000000000006</v>
      </c>
      <c r="D239" s="80">
        <v>0</v>
      </c>
      <c r="E239" s="80">
        <v>0</v>
      </c>
      <c r="F239" s="80">
        <v>9.7200000000000006</v>
      </c>
      <c r="H239" s="74">
        <v>0</v>
      </c>
      <c r="I239" s="74">
        <v>-9.7200000000000006</v>
      </c>
    </row>
    <row r="240" spans="1:9" x14ac:dyDescent="0.25">
      <c r="A240" s="78" t="s">
        <v>937</v>
      </c>
      <c r="B240" s="79" t="s">
        <v>934</v>
      </c>
      <c r="C240" s="80">
        <v>6530.57</v>
      </c>
      <c r="D240" s="80">
        <v>0</v>
      </c>
      <c r="E240" s="80">
        <v>0</v>
      </c>
      <c r="F240" s="80">
        <v>6530.57</v>
      </c>
      <c r="H240" s="74">
        <v>0</v>
      </c>
      <c r="I240" s="74">
        <v>-8318.57</v>
      </c>
    </row>
    <row r="241" spans="1:11" x14ac:dyDescent="0.25">
      <c r="A241" s="76" t="s">
        <v>938</v>
      </c>
      <c r="B241" s="73" t="s">
        <v>939</v>
      </c>
      <c r="C241" s="77">
        <v>1468726.0499999998</v>
      </c>
      <c r="D241" s="77">
        <v>282431.73</v>
      </c>
      <c r="E241" s="77">
        <v>2803.2699999999995</v>
      </c>
      <c r="F241" s="77">
        <v>1748354.5100000002</v>
      </c>
      <c r="H241" s="74">
        <v>2150340.77</v>
      </c>
      <c r="I241" s="74">
        <v>-115794.79000000004</v>
      </c>
      <c r="J241" s="74">
        <v>103856.2</v>
      </c>
      <c r="K241" s="74">
        <v>-11938.59000000004</v>
      </c>
    </row>
    <row r="242" spans="1:11" x14ac:dyDescent="0.25">
      <c r="A242" s="76" t="s">
        <v>940</v>
      </c>
      <c r="B242" s="73" t="s">
        <v>941</v>
      </c>
      <c r="C242" s="77">
        <v>100269.12999999999</v>
      </c>
      <c r="D242" s="77">
        <v>32515.46</v>
      </c>
      <c r="E242" s="77">
        <v>0</v>
      </c>
      <c r="F242" s="77">
        <v>132784.59000000003</v>
      </c>
      <c r="J242" s="74">
        <v>115794.79000000004</v>
      </c>
    </row>
    <row r="243" spans="1:11" x14ac:dyDescent="0.25">
      <c r="A243" s="78" t="s">
        <v>942</v>
      </c>
      <c r="B243" s="79" t="s">
        <v>943</v>
      </c>
      <c r="C243" s="80">
        <v>31104.43</v>
      </c>
      <c r="D243" s="80">
        <v>14655.27</v>
      </c>
      <c r="E243" s="80">
        <v>0</v>
      </c>
      <c r="F243" s="80">
        <v>45759.7</v>
      </c>
      <c r="H243" s="74">
        <v>65878.880000000005</v>
      </c>
      <c r="I243" s="74">
        <v>7579.0599999999977</v>
      </c>
    </row>
    <row r="244" spans="1:11" x14ac:dyDescent="0.25">
      <c r="A244" s="78" t="s">
        <v>944</v>
      </c>
      <c r="B244" s="79" t="s">
        <v>945</v>
      </c>
      <c r="C244" s="80">
        <v>36427.22</v>
      </c>
      <c r="D244" s="80">
        <v>9050.68</v>
      </c>
      <c r="E244" s="80">
        <v>0</v>
      </c>
      <c r="F244" s="80">
        <v>45477.9</v>
      </c>
      <c r="H244" s="74">
        <v>45978.83</v>
      </c>
      <c r="I244" s="74">
        <v>-6113.2599999999948</v>
      </c>
    </row>
    <row r="245" spans="1:11" x14ac:dyDescent="0.25">
      <c r="A245" s="78" t="s">
        <v>946</v>
      </c>
      <c r="B245" s="79" t="s">
        <v>947</v>
      </c>
      <c r="C245" s="80">
        <v>27260</v>
      </c>
      <c r="D245" s="80">
        <v>4901.2700000000004</v>
      </c>
      <c r="E245" s="80">
        <v>0</v>
      </c>
      <c r="F245" s="80">
        <v>32161.270000000004</v>
      </c>
      <c r="H245" s="74">
        <v>42133.18</v>
      </c>
      <c r="I245" s="74">
        <v>6073.6599999999962</v>
      </c>
    </row>
    <row r="246" spans="1:11" x14ac:dyDescent="0.25">
      <c r="A246" s="78" t="s">
        <v>948</v>
      </c>
      <c r="B246" s="79" t="s">
        <v>949</v>
      </c>
      <c r="C246" s="80">
        <v>5477.4800000000005</v>
      </c>
      <c r="D246" s="80">
        <v>3908.24</v>
      </c>
      <c r="E246" s="80">
        <v>0</v>
      </c>
      <c r="F246" s="80">
        <v>9385.7200000000012</v>
      </c>
      <c r="H246" s="74">
        <v>11587.07</v>
      </c>
      <c r="I246" s="74">
        <v>1092.6899999999987</v>
      </c>
    </row>
    <row r="247" spans="1:11" x14ac:dyDescent="0.25">
      <c r="A247" s="76" t="s">
        <v>950</v>
      </c>
      <c r="B247" s="73" t="s">
        <v>951</v>
      </c>
      <c r="C247" s="77">
        <v>1072269.3400000001</v>
      </c>
      <c r="D247" s="77">
        <v>186577.68999999997</v>
      </c>
      <c r="E247" s="77">
        <v>2403.0299999999997</v>
      </c>
      <c r="F247" s="77">
        <v>1256444</v>
      </c>
    </row>
    <row r="248" spans="1:11" x14ac:dyDescent="0.25">
      <c r="A248" s="78" t="s">
        <v>952</v>
      </c>
      <c r="B248" s="79" t="s">
        <v>953</v>
      </c>
      <c r="C248" s="80">
        <v>396307.27999999997</v>
      </c>
      <c r="D248" s="80">
        <v>99697.299999999988</v>
      </c>
      <c r="E248" s="80">
        <v>2403.0299999999997</v>
      </c>
      <c r="F248" s="80">
        <v>493601.55</v>
      </c>
      <c r="H248" s="74">
        <v>939142.84</v>
      </c>
      <c r="I248" s="74">
        <v>98176.16</v>
      </c>
    </row>
    <row r="249" spans="1:11" x14ac:dyDescent="0.25">
      <c r="A249" s="78" t="s">
        <v>954</v>
      </c>
      <c r="B249" s="79" t="s">
        <v>955</v>
      </c>
      <c r="C249" s="80">
        <v>213490.48</v>
      </c>
      <c r="D249" s="80">
        <v>43086.700000000004</v>
      </c>
      <c r="E249" s="80">
        <v>0</v>
      </c>
      <c r="F249" s="80">
        <v>256577.18</v>
      </c>
      <c r="H249" s="74">
        <v>344735.82</v>
      </c>
      <c r="I249" s="74">
        <v>43693.56</v>
      </c>
    </row>
    <row r="250" spans="1:11" x14ac:dyDescent="0.25">
      <c r="A250" s="78" t="s">
        <v>956</v>
      </c>
      <c r="B250" s="79" t="s">
        <v>957</v>
      </c>
      <c r="C250" s="80">
        <v>200794.73999999996</v>
      </c>
      <c r="D250" s="80">
        <v>21293.86</v>
      </c>
      <c r="E250" s="80">
        <v>0</v>
      </c>
      <c r="F250" s="80">
        <v>222088.6</v>
      </c>
      <c r="H250" s="74">
        <v>0</v>
      </c>
      <c r="I250" s="74">
        <v>0</v>
      </c>
    </row>
    <row r="251" spans="1:11" x14ac:dyDescent="0.25">
      <c r="A251" s="78" t="s">
        <v>958</v>
      </c>
      <c r="B251" s="79" t="s">
        <v>959</v>
      </c>
      <c r="C251" s="80">
        <v>0</v>
      </c>
      <c r="D251" s="80">
        <v>2100</v>
      </c>
      <c r="E251" s="80">
        <v>0</v>
      </c>
      <c r="F251" s="81">
        <v>2100</v>
      </c>
    </row>
    <row r="252" spans="1:11" x14ac:dyDescent="0.25">
      <c r="A252" s="78" t="s">
        <v>960</v>
      </c>
      <c r="B252" s="79" t="s">
        <v>961</v>
      </c>
      <c r="C252" s="80">
        <v>95914.73</v>
      </c>
      <c r="D252" s="80">
        <v>2403.0299999999997</v>
      </c>
      <c r="E252" s="80">
        <v>0</v>
      </c>
      <c r="F252" s="81">
        <v>98317.759999999995</v>
      </c>
    </row>
    <row r="253" spans="1:11" x14ac:dyDescent="0.25">
      <c r="A253" s="78" t="s">
        <v>962</v>
      </c>
      <c r="B253" s="79" t="s">
        <v>963</v>
      </c>
      <c r="C253" s="80">
        <v>25031.5</v>
      </c>
      <c r="D253" s="80">
        <v>17996.8</v>
      </c>
      <c r="E253" s="80">
        <v>0</v>
      </c>
      <c r="F253" s="81">
        <v>43028.3</v>
      </c>
    </row>
    <row r="254" spans="1:11" x14ac:dyDescent="0.25">
      <c r="A254" s="78" t="s">
        <v>964</v>
      </c>
      <c r="B254" s="79" t="s">
        <v>965</v>
      </c>
      <c r="C254" s="80">
        <v>135990.71</v>
      </c>
      <c r="D254" s="80">
        <v>0</v>
      </c>
      <c r="E254" s="80">
        <v>0</v>
      </c>
      <c r="F254" s="81">
        <v>135990.71</v>
      </c>
    </row>
    <row r="255" spans="1:11" x14ac:dyDescent="0.25">
      <c r="A255" s="78" t="s">
        <v>966</v>
      </c>
      <c r="B255" s="79" t="s">
        <v>967</v>
      </c>
      <c r="C255" s="80">
        <v>138.6</v>
      </c>
      <c r="D255" s="80">
        <v>0</v>
      </c>
      <c r="E255" s="80">
        <v>0</v>
      </c>
      <c r="F255" s="81">
        <v>138.6</v>
      </c>
    </row>
    <row r="256" spans="1:11" x14ac:dyDescent="0.25">
      <c r="A256" s="78" t="s">
        <v>968</v>
      </c>
      <c r="B256" s="79" t="s">
        <v>969</v>
      </c>
      <c r="C256" s="80">
        <v>4601.3</v>
      </c>
      <c r="D256" s="80">
        <v>0</v>
      </c>
      <c r="E256" s="80">
        <v>0</v>
      </c>
      <c r="F256" s="81">
        <v>4601.3</v>
      </c>
    </row>
    <row r="257" spans="1:9" x14ac:dyDescent="0.25">
      <c r="A257" s="78" t="s">
        <v>970</v>
      </c>
      <c r="B257" s="79" t="s">
        <v>638</v>
      </c>
      <c r="C257" s="80">
        <v>0</v>
      </c>
      <c r="D257" s="80">
        <v>0</v>
      </c>
      <c r="E257" s="80">
        <v>0</v>
      </c>
      <c r="F257" s="81">
        <v>0</v>
      </c>
    </row>
    <row r="258" spans="1:9" x14ac:dyDescent="0.25">
      <c r="A258" s="76" t="s">
        <v>971</v>
      </c>
      <c r="B258" s="73" t="s">
        <v>972</v>
      </c>
      <c r="C258" s="77">
        <v>63667.049999999996</v>
      </c>
      <c r="D258" s="77">
        <v>5482.29</v>
      </c>
      <c r="E258" s="77">
        <v>0</v>
      </c>
      <c r="F258" s="77">
        <v>69149.34</v>
      </c>
    </row>
    <row r="259" spans="1:9" x14ac:dyDescent="0.25">
      <c r="A259" s="78" t="s">
        <v>973</v>
      </c>
      <c r="B259" s="79" t="s">
        <v>974</v>
      </c>
      <c r="C259" s="80">
        <v>45650.6</v>
      </c>
      <c r="D259" s="80">
        <v>0</v>
      </c>
      <c r="E259" s="80">
        <v>0</v>
      </c>
      <c r="F259" s="81">
        <v>45650.6</v>
      </c>
    </row>
    <row r="260" spans="1:9" x14ac:dyDescent="0.25">
      <c r="A260" s="78" t="s">
        <v>975</v>
      </c>
      <c r="B260" s="79" t="s">
        <v>976</v>
      </c>
      <c r="C260" s="80">
        <v>10031.209999999999</v>
      </c>
      <c r="D260" s="80">
        <v>835</v>
      </c>
      <c r="E260" s="80">
        <v>0</v>
      </c>
      <c r="F260" s="81">
        <v>10866.21</v>
      </c>
    </row>
    <row r="261" spans="1:9" x14ac:dyDescent="0.25">
      <c r="A261" s="78" t="s">
        <v>977</v>
      </c>
      <c r="B261" s="79" t="s">
        <v>978</v>
      </c>
      <c r="C261" s="80">
        <v>7800.0599999999995</v>
      </c>
      <c r="D261" s="80">
        <v>4647.29</v>
      </c>
      <c r="E261" s="80">
        <v>0</v>
      </c>
      <c r="F261" s="81">
        <v>12447.349999999999</v>
      </c>
    </row>
    <row r="262" spans="1:9" x14ac:dyDescent="0.25">
      <c r="A262" s="78" t="s">
        <v>979</v>
      </c>
      <c r="B262" s="79" t="s">
        <v>980</v>
      </c>
      <c r="C262" s="80">
        <v>185.18</v>
      </c>
      <c r="D262" s="80">
        <v>0</v>
      </c>
      <c r="E262" s="80">
        <v>0</v>
      </c>
      <c r="F262" s="81">
        <v>185.18</v>
      </c>
    </row>
    <row r="263" spans="1:9" x14ac:dyDescent="0.25">
      <c r="A263" s="76" t="s">
        <v>981</v>
      </c>
      <c r="B263" s="73" t="s">
        <v>982</v>
      </c>
      <c r="C263" s="77">
        <v>51865.919999999998</v>
      </c>
      <c r="D263" s="77">
        <v>7091.8399999999992</v>
      </c>
      <c r="E263" s="77">
        <v>0</v>
      </c>
      <c r="F263" s="77">
        <v>58957.760000000002</v>
      </c>
    </row>
    <row r="264" spans="1:9" x14ac:dyDescent="0.25">
      <c r="A264" s="78" t="s">
        <v>983</v>
      </c>
      <c r="B264" s="79" t="s">
        <v>984</v>
      </c>
      <c r="C264" s="80">
        <v>16213.47</v>
      </c>
      <c r="D264" s="80">
        <v>2625</v>
      </c>
      <c r="E264" s="80">
        <v>0</v>
      </c>
      <c r="F264" s="80">
        <v>18838.47</v>
      </c>
      <c r="H264" s="74">
        <v>22730.23</v>
      </c>
      <c r="I264" s="74">
        <v>1266.7599999999984</v>
      </c>
    </row>
    <row r="265" spans="1:9" x14ac:dyDescent="0.25">
      <c r="A265" s="78" t="s">
        <v>985</v>
      </c>
      <c r="B265" s="79" t="s">
        <v>986</v>
      </c>
      <c r="C265" s="80">
        <v>8447.77</v>
      </c>
      <c r="D265" s="80">
        <v>1211.07</v>
      </c>
      <c r="E265" s="80">
        <v>0</v>
      </c>
      <c r="F265" s="80">
        <v>9658.84</v>
      </c>
      <c r="H265" s="74">
        <v>12558.47</v>
      </c>
      <c r="I265" s="74">
        <v>1688.5599999999995</v>
      </c>
    </row>
    <row r="266" spans="1:9" x14ac:dyDescent="0.25">
      <c r="A266" s="78" t="s">
        <v>987</v>
      </c>
      <c r="B266" s="79" t="s">
        <v>988</v>
      </c>
      <c r="C266" s="80">
        <v>16853.48</v>
      </c>
      <c r="D266" s="80">
        <v>3128.37</v>
      </c>
      <c r="E266" s="80">
        <v>0</v>
      </c>
      <c r="F266" s="80">
        <v>19981.849999999999</v>
      </c>
      <c r="H266" s="74">
        <v>22141.599999999999</v>
      </c>
      <c r="I266" s="74">
        <v>-968.62000000000262</v>
      </c>
    </row>
    <row r="267" spans="1:9" x14ac:dyDescent="0.25">
      <c r="A267" s="78" t="s">
        <v>989</v>
      </c>
      <c r="B267" s="79" t="s">
        <v>990</v>
      </c>
      <c r="C267" s="80">
        <v>4025.49</v>
      </c>
      <c r="D267" s="80">
        <v>0</v>
      </c>
      <c r="E267" s="80">
        <v>0</v>
      </c>
      <c r="F267" s="80">
        <v>4025.49</v>
      </c>
      <c r="H267" s="74">
        <v>131.34</v>
      </c>
      <c r="I267" s="74">
        <v>-3894.1499999999996</v>
      </c>
    </row>
    <row r="268" spans="1:9" x14ac:dyDescent="0.25">
      <c r="A268" s="78" t="s">
        <v>991</v>
      </c>
      <c r="B268" s="79" t="s">
        <v>992</v>
      </c>
      <c r="C268" s="80">
        <v>-11</v>
      </c>
      <c r="D268" s="80">
        <v>0</v>
      </c>
      <c r="E268" s="80">
        <v>0</v>
      </c>
      <c r="F268" s="80">
        <v>-11</v>
      </c>
    </row>
    <row r="269" spans="1:9" x14ac:dyDescent="0.25">
      <c r="A269" s="78" t="s">
        <v>993</v>
      </c>
      <c r="B269" s="79" t="s">
        <v>994</v>
      </c>
      <c r="C269" s="80">
        <v>0</v>
      </c>
      <c r="D269" s="80">
        <v>0</v>
      </c>
      <c r="E269" s="80">
        <v>0</v>
      </c>
      <c r="F269" s="80">
        <v>0</v>
      </c>
    </row>
    <row r="270" spans="1:9" x14ac:dyDescent="0.25">
      <c r="A270" s="78" t="s">
        <v>995</v>
      </c>
      <c r="B270" s="79" t="s">
        <v>996</v>
      </c>
      <c r="C270" s="80">
        <v>0</v>
      </c>
      <c r="D270" s="80">
        <v>0</v>
      </c>
      <c r="E270" s="80">
        <v>0</v>
      </c>
      <c r="F270" s="80">
        <v>0</v>
      </c>
    </row>
    <row r="271" spans="1:9" x14ac:dyDescent="0.25">
      <c r="A271" s="78" t="s">
        <v>997</v>
      </c>
      <c r="B271" s="79" t="s">
        <v>998</v>
      </c>
      <c r="C271" s="80">
        <v>5159.3100000000004</v>
      </c>
      <c r="D271" s="80">
        <v>0</v>
      </c>
      <c r="E271" s="80">
        <v>0</v>
      </c>
      <c r="F271" s="80">
        <v>5159.3100000000004</v>
      </c>
    </row>
    <row r="272" spans="1:9" x14ac:dyDescent="0.25">
      <c r="A272" s="78" t="s">
        <v>999</v>
      </c>
      <c r="B272" s="79" t="s">
        <v>1000</v>
      </c>
      <c r="C272" s="80">
        <v>1177.4000000000001</v>
      </c>
      <c r="D272" s="80">
        <v>127.4</v>
      </c>
      <c r="E272" s="80">
        <v>0</v>
      </c>
      <c r="F272" s="80">
        <v>1304.8000000000002</v>
      </c>
    </row>
    <row r="273" spans="1:6" x14ac:dyDescent="0.25">
      <c r="A273" s="76" t="s">
        <v>1001</v>
      </c>
      <c r="B273" s="73" t="s">
        <v>1002</v>
      </c>
      <c r="C273" s="77">
        <v>23775.71</v>
      </c>
      <c r="D273" s="77">
        <v>0</v>
      </c>
      <c r="E273" s="77">
        <v>0</v>
      </c>
      <c r="F273" s="77">
        <v>23775.71</v>
      </c>
    </row>
    <row r="274" spans="1:6" x14ac:dyDescent="0.25">
      <c r="A274" s="78" t="s">
        <v>1003</v>
      </c>
      <c r="B274" s="79" t="s">
        <v>1004</v>
      </c>
      <c r="C274" s="80">
        <v>5568.9</v>
      </c>
      <c r="D274" s="80">
        <v>0</v>
      </c>
      <c r="E274" s="80">
        <v>0</v>
      </c>
      <c r="F274" s="80">
        <v>5568.9</v>
      </c>
    </row>
    <row r="275" spans="1:6" x14ac:dyDescent="0.25">
      <c r="A275" s="78" t="s">
        <v>1005</v>
      </c>
      <c r="B275" s="79" t="s">
        <v>1006</v>
      </c>
      <c r="C275" s="80">
        <v>18206.810000000001</v>
      </c>
      <c r="D275" s="80">
        <v>0</v>
      </c>
      <c r="E275" s="80">
        <v>0</v>
      </c>
      <c r="F275" s="80">
        <v>18206.810000000001</v>
      </c>
    </row>
    <row r="276" spans="1:6" x14ac:dyDescent="0.25">
      <c r="A276" s="78" t="s">
        <v>1007</v>
      </c>
      <c r="B276" s="79" t="s">
        <v>1008</v>
      </c>
      <c r="C276" s="80">
        <v>0</v>
      </c>
      <c r="D276" s="80">
        <v>0</v>
      </c>
      <c r="E276" s="80">
        <v>0</v>
      </c>
      <c r="F276" s="80">
        <v>0</v>
      </c>
    </row>
    <row r="277" spans="1:6" x14ac:dyDescent="0.25">
      <c r="A277" s="78" t="s">
        <v>1009</v>
      </c>
      <c r="B277" s="79" t="s">
        <v>1010</v>
      </c>
      <c r="C277" s="80">
        <v>0</v>
      </c>
      <c r="D277" s="80">
        <v>0</v>
      </c>
      <c r="E277" s="80">
        <v>0</v>
      </c>
      <c r="F277" s="80">
        <v>0</v>
      </c>
    </row>
    <row r="278" spans="1:6" x14ac:dyDescent="0.25">
      <c r="A278" s="78" t="s">
        <v>1011</v>
      </c>
      <c r="B278" s="79" t="s">
        <v>1012</v>
      </c>
      <c r="C278" s="80">
        <v>0</v>
      </c>
      <c r="D278" s="80">
        <v>0</v>
      </c>
      <c r="E278" s="80">
        <v>0</v>
      </c>
      <c r="F278" s="80">
        <v>0</v>
      </c>
    </row>
    <row r="279" spans="1:6" x14ac:dyDescent="0.25">
      <c r="A279" s="76" t="s">
        <v>1013</v>
      </c>
      <c r="B279" s="73" t="s">
        <v>1014</v>
      </c>
      <c r="C279" s="77">
        <v>0</v>
      </c>
      <c r="D279" s="77">
        <v>0</v>
      </c>
      <c r="E279" s="77">
        <v>0</v>
      </c>
      <c r="F279" s="77">
        <v>0</v>
      </c>
    </row>
    <row r="280" spans="1:6" x14ac:dyDescent="0.25">
      <c r="A280" s="78" t="s">
        <v>1015</v>
      </c>
      <c r="B280" s="79" t="s">
        <v>1016</v>
      </c>
      <c r="C280" s="80">
        <v>0</v>
      </c>
      <c r="D280" s="80">
        <v>0</v>
      </c>
      <c r="E280" s="80">
        <v>0</v>
      </c>
      <c r="F280" s="80">
        <v>0</v>
      </c>
    </row>
    <row r="281" spans="1:6" x14ac:dyDescent="0.25">
      <c r="A281" s="78" t="s">
        <v>1017</v>
      </c>
      <c r="B281" s="79" t="s">
        <v>1018</v>
      </c>
      <c r="C281" s="80">
        <v>0</v>
      </c>
      <c r="D281" s="80">
        <v>0</v>
      </c>
      <c r="E281" s="80">
        <v>0</v>
      </c>
      <c r="F281" s="80">
        <v>0</v>
      </c>
    </row>
    <row r="282" spans="1:6" x14ac:dyDescent="0.25">
      <c r="A282" s="78" t="s">
        <v>1019</v>
      </c>
      <c r="B282" s="79" t="s">
        <v>1020</v>
      </c>
      <c r="C282" s="80">
        <v>0</v>
      </c>
      <c r="D282" s="80">
        <v>0</v>
      </c>
      <c r="E282" s="80">
        <v>0</v>
      </c>
      <c r="F282" s="80">
        <v>0</v>
      </c>
    </row>
    <row r="283" spans="1:6" x14ac:dyDescent="0.25">
      <c r="A283" s="76" t="s">
        <v>1021</v>
      </c>
      <c r="B283" s="73" t="s">
        <v>1022</v>
      </c>
      <c r="C283" s="77">
        <v>156878.9</v>
      </c>
      <c r="D283" s="77">
        <v>50764.450000000004</v>
      </c>
      <c r="E283" s="77">
        <v>400.24</v>
      </c>
      <c r="F283" s="77">
        <v>207243.11</v>
      </c>
    </row>
    <row r="284" spans="1:6" x14ac:dyDescent="0.25">
      <c r="A284" s="78" t="s">
        <v>1023</v>
      </c>
      <c r="B284" s="79" t="s">
        <v>1024</v>
      </c>
      <c r="C284" s="80">
        <v>2323.48</v>
      </c>
      <c r="D284" s="80">
        <v>0</v>
      </c>
      <c r="E284" s="80">
        <v>0</v>
      </c>
      <c r="F284" s="80">
        <v>2323.48</v>
      </c>
    </row>
    <row r="285" spans="1:6" x14ac:dyDescent="0.25">
      <c r="A285" s="78" t="s">
        <v>1025</v>
      </c>
      <c r="B285" s="79" t="s">
        <v>1026</v>
      </c>
      <c r="C285" s="80">
        <v>0</v>
      </c>
      <c r="D285" s="80">
        <v>0</v>
      </c>
      <c r="E285" s="80">
        <v>0</v>
      </c>
      <c r="F285" s="80">
        <v>0</v>
      </c>
    </row>
    <row r="286" spans="1:6" x14ac:dyDescent="0.25">
      <c r="A286" s="78" t="s">
        <v>1027</v>
      </c>
      <c r="B286" s="79" t="s">
        <v>1028</v>
      </c>
      <c r="C286" s="80">
        <v>2096.5</v>
      </c>
      <c r="D286" s="80">
        <v>0</v>
      </c>
      <c r="E286" s="80">
        <v>0</v>
      </c>
      <c r="F286" s="80">
        <v>2096.5</v>
      </c>
    </row>
    <row r="287" spans="1:6" x14ac:dyDescent="0.25">
      <c r="A287" s="78" t="s">
        <v>1029</v>
      </c>
      <c r="B287" s="79" t="s">
        <v>1030</v>
      </c>
      <c r="C287" s="80">
        <v>11655.42</v>
      </c>
      <c r="D287" s="80">
        <v>2918.9700000000007</v>
      </c>
      <c r="E287" s="80">
        <v>400.24</v>
      </c>
      <c r="F287" s="80">
        <v>14174.15</v>
      </c>
    </row>
    <row r="288" spans="1:6" x14ac:dyDescent="0.25">
      <c r="A288" s="78" t="s">
        <v>1031</v>
      </c>
      <c r="B288" s="79" t="s">
        <v>1032</v>
      </c>
      <c r="C288" s="80">
        <v>34585.199999999997</v>
      </c>
      <c r="D288" s="80">
        <v>7492</v>
      </c>
      <c r="E288" s="80">
        <v>0</v>
      </c>
      <c r="F288" s="80">
        <v>42077.2</v>
      </c>
    </row>
    <row r="289" spans="1:9" x14ac:dyDescent="0.25">
      <c r="A289" s="78" t="s">
        <v>1033</v>
      </c>
      <c r="B289" s="79" t="s">
        <v>1034</v>
      </c>
      <c r="C289" s="80">
        <v>0</v>
      </c>
      <c r="D289" s="80">
        <v>0</v>
      </c>
      <c r="E289" s="80">
        <v>0</v>
      </c>
      <c r="F289" s="80">
        <v>0</v>
      </c>
    </row>
    <row r="290" spans="1:9" x14ac:dyDescent="0.25">
      <c r="A290" s="78" t="s">
        <v>1035</v>
      </c>
      <c r="B290" s="79" t="s">
        <v>1036</v>
      </c>
      <c r="C290" s="80">
        <v>476.99</v>
      </c>
      <c r="D290" s="80">
        <v>0</v>
      </c>
      <c r="E290" s="80">
        <v>0</v>
      </c>
      <c r="F290" s="80">
        <v>476.99</v>
      </c>
    </row>
    <row r="291" spans="1:9" x14ac:dyDescent="0.25">
      <c r="A291" s="78" t="s">
        <v>1037</v>
      </c>
      <c r="B291" s="79" t="s">
        <v>1038</v>
      </c>
      <c r="C291" s="80">
        <v>11287.550000000001</v>
      </c>
      <c r="D291" s="80">
        <v>8546.4500000000007</v>
      </c>
      <c r="E291" s="80">
        <v>0</v>
      </c>
      <c r="F291" s="80">
        <v>19834</v>
      </c>
    </row>
    <row r="292" spans="1:9" x14ac:dyDescent="0.25">
      <c r="A292" s="78" t="s">
        <v>1039</v>
      </c>
      <c r="B292" s="79" t="s">
        <v>1040</v>
      </c>
      <c r="C292" s="80">
        <v>61557.43</v>
      </c>
      <c r="D292" s="80">
        <v>28547.989999999998</v>
      </c>
      <c r="E292" s="80">
        <v>0</v>
      </c>
      <c r="F292" s="80">
        <v>90105.42</v>
      </c>
      <c r="I292" s="74">
        <v>-260792.20999999996</v>
      </c>
    </row>
    <row r="293" spans="1:9" x14ac:dyDescent="0.25">
      <c r="A293" s="78" t="s">
        <v>1041</v>
      </c>
      <c r="B293" s="79" t="s">
        <v>1042</v>
      </c>
      <c r="C293" s="80">
        <v>32896.329999999994</v>
      </c>
      <c r="D293" s="80">
        <v>3259.04</v>
      </c>
      <c r="E293" s="80">
        <v>0</v>
      </c>
      <c r="F293" s="80">
        <v>36155.369999999995</v>
      </c>
    </row>
    <row r="294" spans="1:9" x14ac:dyDescent="0.25">
      <c r="A294" s="76" t="s">
        <v>81</v>
      </c>
      <c r="B294" s="73" t="s">
        <v>1043</v>
      </c>
      <c r="C294" s="77">
        <v>372401.26</v>
      </c>
      <c r="D294" s="77">
        <v>103714.11</v>
      </c>
      <c r="E294" s="77">
        <v>0</v>
      </c>
      <c r="F294" s="77">
        <v>476115.37</v>
      </c>
      <c r="H294" s="74">
        <v>668827.57999999996</v>
      </c>
      <c r="I294" s="74">
        <v>-110792.20999999996</v>
      </c>
    </row>
    <row r="295" spans="1:9" x14ac:dyDescent="0.25">
      <c r="A295" s="76" t="s">
        <v>1044</v>
      </c>
      <c r="B295" s="73" t="s">
        <v>1045</v>
      </c>
      <c r="C295" s="77">
        <v>372401.26</v>
      </c>
      <c r="D295" s="77">
        <v>103714.11</v>
      </c>
      <c r="E295" s="77">
        <v>0</v>
      </c>
      <c r="F295" s="77">
        <v>476115.37</v>
      </c>
      <c r="I295" s="74">
        <v>-125000</v>
      </c>
    </row>
    <row r="296" spans="1:9" x14ac:dyDescent="0.25">
      <c r="A296" s="76" t="s">
        <v>1046</v>
      </c>
      <c r="B296" s="73" t="s">
        <v>1047</v>
      </c>
      <c r="C296" s="77">
        <v>308704.84999999998</v>
      </c>
      <c r="D296" s="77">
        <v>101516.52</v>
      </c>
      <c r="E296" s="77">
        <v>0</v>
      </c>
      <c r="F296" s="77">
        <v>410221.37</v>
      </c>
    </row>
    <row r="297" spans="1:9" x14ac:dyDescent="0.25">
      <c r="A297" s="78" t="s">
        <v>1048</v>
      </c>
      <c r="B297" s="79" t="s">
        <v>1049</v>
      </c>
      <c r="C297" s="80">
        <v>0</v>
      </c>
      <c r="D297" s="80">
        <v>0</v>
      </c>
      <c r="E297" s="80">
        <v>0</v>
      </c>
      <c r="F297" s="80">
        <v>0</v>
      </c>
    </row>
    <row r="298" spans="1:9" x14ac:dyDescent="0.25">
      <c r="A298" s="78" t="s">
        <v>1050</v>
      </c>
      <c r="B298" s="79" t="s">
        <v>1051</v>
      </c>
      <c r="C298" s="80">
        <v>0</v>
      </c>
      <c r="D298" s="80">
        <v>98316.52</v>
      </c>
      <c r="E298" s="80">
        <v>0</v>
      </c>
      <c r="F298" s="80">
        <v>98316.52</v>
      </c>
    </row>
    <row r="299" spans="1:9" x14ac:dyDescent="0.25">
      <c r="A299" s="78" t="s">
        <v>1052</v>
      </c>
      <c r="B299" s="79" t="s">
        <v>1053</v>
      </c>
      <c r="C299" s="80">
        <v>1000</v>
      </c>
      <c r="D299" s="80">
        <v>3200</v>
      </c>
      <c r="E299" s="80">
        <v>0</v>
      </c>
      <c r="F299" s="80">
        <v>4200</v>
      </c>
    </row>
    <row r="300" spans="1:9" x14ac:dyDescent="0.25">
      <c r="A300" s="78" t="s">
        <v>1054</v>
      </c>
      <c r="B300" s="79" t="s">
        <v>1055</v>
      </c>
      <c r="C300" s="80">
        <v>4459.54</v>
      </c>
      <c r="D300" s="80">
        <v>0</v>
      </c>
      <c r="E300" s="80">
        <v>0</v>
      </c>
      <c r="F300" s="80">
        <v>4459.54</v>
      </c>
    </row>
    <row r="301" spans="1:9" x14ac:dyDescent="0.25">
      <c r="A301" s="78" t="s">
        <v>1056</v>
      </c>
      <c r="B301" s="79" t="s">
        <v>1057</v>
      </c>
      <c r="C301" s="80">
        <v>0</v>
      </c>
      <c r="D301" s="80">
        <v>0</v>
      </c>
      <c r="E301" s="80">
        <v>0</v>
      </c>
      <c r="F301" s="80">
        <v>0</v>
      </c>
    </row>
    <row r="302" spans="1:9" x14ac:dyDescent="0.25">
      <c r="A302" s="78" t="s">
        <v>1058</v>
      </c>
      <c r="B302" s="79" t="s">
        <v>1059</v>
      </c>
      <c r="C302" s="80">
        <v>1100</v>
      </c>
      <c r="D302" s="80">
        <v>0</v>
      </c>
      <c r="E302" s="80">
        <v>0</v>
      </c>
      <c r="F302" s="80">
        <v>1100</v>
      </c>
    </row>
    <row r="303" spans="1:9" x14ac:dyDescent="0.25">
      <c r="A303" s="78" t="s">
        <v>1060</v>
      </c>
      <c r="B303" s="79" t="s">
        <v>1061</v>
      </c>
      <c r="C303" s="80">
        <v>0</v>
      </c>
      <c r="D303" s="80">
        <v>0</v>
      </c>
      <c r="E303" s="80">
        <v>0</v>
      </c>
      <c r="F303" s="80">
        <v>0</v>
      </c>
    </row>
    <row r="304" spans="1:9" x14ac:dyDescent="0.25">
      <c r="A304" s="78" t="s">
        <v>1062</v>
      </c>
      <c r="B304" s="79" t="s">
        <v>1063</v>
      </c>
      <c r="C304" s="80">
        <v>0</v>
      </c>
      <c r="D304" s="80">
        <v>0</v>
      </c>
      <c r="E304" s="80">
        <v>0</v>
      </c>
      <c r="F304" s="80">
        <v>0</v>
      </c>
    </row>
    <row r="305" spans="1:6" x14ac:dyDescent="0.25">
      <c r="A305" s="78" t="s">
        <v>1064</v>
      </c>
      <c r="B305" s="79" t="s">
        <v>1065</v>
      </c>
      <c r="C305" s="80">
        <v>3497.44</v>
      </c>
      <c r="D305" s="80">
        <v>0</v>
      </c>
      <c r="E305" s="80">
        <v>0</v>
      </c>
      <c r="F305" s="80">
        <v>3497.44</v>
      </c>
    </row>
    <row r="306" spans="1:6" x14ac:dyDescent="0.25">
      <c r="A306" s="78" t="s">
        <v>1066</v>
      </c>
      <c r="B306" s="79" t="s">
        <v>1067</v>
      </c>
      <c r="C306" s="80">
        <v>25000</v>
      </c>
      <c r="D306" s="80">
        <v>0</v>
      </c>
      <c r="E306" s="80">
        <v>0</v>
      </c>
      <c r="F306" s="80">
        <v>25000</v>
      </c>
    </row>
    <row r="307" spans="1:6" x14ac:dyDescent="0.25">
      <c r="A307" s="78" t="s">
        <v>1068</v>
      </c>
      <c r="B307" s="79" t="s">
        <v>1069</v>
      </c>
      <c r="C307" s="80">
        <v>2540.88</v>
      </c>
      <c r="D307" s="80">
        <v>0</v>
      </c>
      <c r="E307" s="80">
        <v>0</v>
      </c>
      <c r="F307" s="80">
        <v>2540.88</v>
      </c>
    </row>
    <row r="308" spans="1:6" x14ac:dyDescent="0.25">
      <c r="A308" s="78" t="s">
        <v>1070</v>
      </c>
      <c r="B308" s="79" t="s">
        <v>1071</v>
      </c>
      <c r="C308" s="80">
        <v>2060</v>
      </c>
      <c r="D308" s="80">
        <v>0</v>
      </c>
      <c r="E308" s="80">
        <v>0</v>
      </c>
      <c r="F308" s="80">
        <v>2060</v>
      </c>
    </row>
    <row r="309" spans="1:6" x14ac:dyDescent="0.25">
      <c r="A309" s="78" t="s">
        <v>1072</v>
      </c>
      <c r="B309" s="79" t="s">
        <v>1073</v>
      </c>
      <c r="C309" s="80">
        <v>-60000</v>
      </c>
      <c r="D309" s="80">
        <v>0</v>
      </c>
      <c r="E309" s="80">
        <v>0</v>
      </c>
      <c r="F309" s="80">
        <v>-60000</v>
      </c>
    </row>
    <row r="310" spans="1:6" x14ac:dyDescent="0.25">
      <c r="A310" s="78" t="s">
        <v>1074</v>
      </c>
      <c r="B310" s="79" t="s">
        <v>1075</v>
      </c>
      <c r="C310" s="80">
        <v>1632.44</v>
      </c>
      <c r="D310" s="80">
        <v>0</v>
      </c>
      <c r="E310" s="80">
        <v>0</v>
      </c>
      <c r="F310" s="80">
        <v>1632.44</v>
      </c>
    </row>
    <row r="311" spans="1:6" x14ac:dyDescent="0.25">
      <c r="A311" s="78" t="s">
        <v>1076</v>
      </c>
      <c r="B311" s="79" t="s">
        <v>1077</v>
      </c>
      <c r="C311" s="80">
        <v>327414.55</v>
      </c>
      <c r="D311" s="80">
        <v>0</v>
      </c>
      <c r="E311" s="80">
        <v>0</v>
      </c>
      <c r="F311" s="80">
        <v>327414.55</v>
      </c>
    </row>
    <row r="312" spans="1:6" x14ac:dyDescent="0.25">
      <c r="A312" s="78" t="s">
        <v>1078</v>
      </c>
      <c r="B312" s="79" t="s">
        <v>1079</v>
      </c>
      <c r="C312" s="80">
        <v>0</v>
      </c>
      <c r="D312" s="80">
        <v>0</v>
      </c>
      <c r="E312" s="80">
        <v>0</v>
      </c>
      <c r="F312" s="80">
        <v>0</v>
      </c>
    </row>
    <row r="313" spans="1:6" x14ac:dyDescent="0.25">
      <c r="A313" s="78" t="s">
        <v>1080</v>
      </c>
      <c r="B313" s="79" t="s">
        <v>1081</v>
      </c>
      <c r="C313" s="80">
        <v>0</v>
      </c>
      <c r="D313" s="80">
        <v>0</v>
      </c>
      <c r="E313" s="80">
        <v>0</v>
      </c>
      <c r="F313" s="80">
        <v>0</v>
      </c>
    </row>
    <row r="314" spans="1:6" x14ac:dyDescent="0.25">
      <c r="A314" s="78" t="s">
        <v>1082</v>
      </c>
      <c r="B314" s="79" t="s">
        <v>1083</v>
      </c>
      <c r="C314" s="80">
        <v>0</v>
      </c>
      <c r="D314" s="80">
        <v>0</v>
      </c>
      <c r="E314" s="80">
        <v>0</v>
      </c>
      <c r="F314" s="80">
        <v>0</v>
      </c>
    </row>
    <row r="315" spans="1:6" x14ac:dyDescent="0.25">
      <c r="A315" s="78" t="s">
        <v>1084</v>
      </c>
      <c r="B315" s="79" t="s">
        <v>1085</v>
      </c>
      <c r="C315" s="80">
        <v>0</v>
      </c>
      <c r="D315" s="80">
        <v>0</v>
      </c>
      <c r="E315" s="80">
        <v>0</v>
      </c>
      <c r="F315" s="80">
        <v>0</v>
      </c>
    </row>
    <row r="316" spans="1:6" x14ac:dyDescent="0.25">
      <c r="A316" s="78" t="s">
        <v>1086</v>
      </c>
      <c r="B316" s="79" t="s">
        <v>1087</v>
      </c>
      <c r="C316" s="80">
        <v>0</v>
      </c>
      <c r="D316" s="80">
        <v>0</v>
      </c>
      <c r="E316" s="80">
        <v>0</v>
      </c>
      <c r="F316" s="80">
        <v>0</v>
      </c>
    </row>
    <row r="317" spans="1:6" x14ac:dyDescent="0.25">
      <c r="A317" s="78" t="s">
        <v>1088</v>
      </c>
      <c r="B317" s="79" t="s">
        <v>1089</v>
      </c>
      <c r="C317" s="80">
        <v>0</v>
      </c>
      <c r="D317" s="80">
        <v>0</v>
      </c>
      <c r="E317" s="80">
        <v>0</v>
      </c>
      <c r="F317" s="80">
        <v>0</v>
      </c>
    </row>
    <row r="318" spans="1:6" x14ac:dyDescent="0.25">
      <c r="A318" s="78" t="s">
        <v>1090</v>
      </c>
      <c r="B318" s="79" t="s">
        <v>1091</v>
      </c>
      <c r="C318" s="80">
        <v>0</v>
      </c>
      <c r="D318" s="80">
        <v>0</v>
      </c>
      <c r="E318" s="80">
        <v>0</v>
      </c>
      <c r="F318" s="80">
        <v>0</v>
      </c>
    </row>
    <row r="319" spans="1:6" x14ac:dyDescent="0.25">
      <c r="A319" s="78" t="s">
        <v>1092</v>
      </c>
      <c r="B319" s="79" t="s">
        <v>1093</v>
      </c>
      <c r="C319" s="80">
        <v>0</v>
      </c>
      <c r="D319" s="80">
        <v>0</v>
      </c>
      <c r="E319" s="80">
        <v>0</v>
      </c>
      <c r="F319" s="80">
        <v>0</v>
      </c>
    </row>
    <row r="320" spans="1:6" x14ac:dyDescent="0.25">
      <c r="A320" s="76" t="s">
        <v>1094</v>
      </c>
      <c r="B320" s="73" t="s">
        <v>1095</v>
      </c>
      <c r="C320" s="77">
        <v>50000</v>
      </c>
      <c r="D320" s="77">
        <v>208</v>
      </c>
      <c r="E320" s="77">
        <v>0</v>
      </c>
      <c r="F320" s="77">
        <v>50208</v>
      </c>
    </row>
    <row r="321" spans="1:6" x14ac:dyDescent="0.25">
      <c r="A321" s="78" t="s">
        <v>1096</v>
      </c>
      <c r="B321" s="79" t="s">
        <v>1097</v>
      </c>
      <c r="C321" s="80">
        <v>0</v>
      </c>
      <c r="D321" s="80">
        <v>208</v>
      </c>
      <c r="E321" s="80">
        <v>0</v>
      </c>
      <c r="F321" s="80">
        <v>208</v>
      </c>
    </row>
    <row r="322" spans="1:6" x14ac:dyDescent="0.25">
      <c r="A322" s="78" t="s">
        <v>1098</v>
      </c>
      <c r="B322" s="79" t="s">
        <v>1099</v>
      </c>
      <c r="C322" s="80">
        <v>0</v>
      </c>
      <c r="D322" s="80">
        <v>0</v>
      </c>
      <c r="E322" s="80">
        <v>0</v>
      </c>
      <c r="F322" s="80">
        <v>0</v>
      </c>
    </row>
    <row r="323" spans="1:6" x14ac:dyDescent="0.25">
      <c r="A323" s="78" t="s">
        <v>1100</v>
      </c>
      <c r="B323" s="79" t="s">
        <v>1101</v>
      </c>
      <c r="C323" s="80">
        <v>0</v>
      </c>
      <c r="D323" s="80">
        <v>0</v>
      </c>
      <c r="E323" s="80">
        <v>0</v>
      </c>
      <c r="F323" s="80">
        <v>0</v>
      </c>
    </row>
    <row r="324" spans="1:6" x14ac:dyDescent="0.25">
      <c r="A324" s="78" t="s">
        <v>1102</v>
      </c>
      <c r="B324" s="79" t="s">
        <v>1103</v>
      </c>
      <c r="C324" s="80">
        <v>50000</v>
      </c>
      <c r="D324" s="80">
        <v>0</v>
      </c>
      <c r="E324" s="80">
        <v>0</v>
      </c>
      <c r="F324" s="80">
        <v>50000</v>
      </c>
    </row>
    <row r="325" spans="1:6" x14ac:dyDescent="0.25">
      <c r="A325" s="78" t="s">
        <v>1104</v>
      </c>
      <c r="B325" s="79" t="s">
        <v>1105</v>
      </c>
      <c r="C325" s="80">
        <v>0</v>
      </c>
      <c r="D325" s="80">
        <v>0</v>
      </c>
      <c r="E325" s="80">
        <v>0</v>
      </c>
      <c r="F325" s="80">
        <v>0</v>
      </c>
    </row>
    <row r="326" spans="1:6" x14ac:dyDescent="0.25">
      <c r="A326" s="76" t="s">
        <v>1106</v>
      </c>
      <c r="B326" s="73" t="s">
        <v>1107</v>
      </c>
      <c r="C326" s="77">
        <v>9179.01</v>
      </c>
      <c r="D326" s="77">
        <v>1989.5900000000001</v>
      </c>
      <c r="E326" s="77">
        <v>0</v>
      </c>
      <c r="F326" s="77">
        <v>11168.6</v>
      </c>
    </row>
    <row r="327" spans="1:6" x14ac:dyDescent="0.25">
      <c r="A327" s="78" t="s">
        <v>1108</v>
      </c>
      <c r="B327" s="79" t="s">
        <v>1109</v>
      </c>
      <c r="C327" s="80">
        <v>4277</v>
      </c>
      <c r="D327" s="80">
        <v>1989.5900000000001</v>
      </c>
      <c r="E327" s="80">
        <v>0</v>
      </c>
      <c r="F327" s="80">
        <v>6266.59</v>
      </c>
    </row>
    <row r="328" spans="1:6" x14ac:dyDescent="0.25">
      <c r="A328" s="78" t="s">
        <v>1110</v>
      </c>
      <c r="B328" s="79" t="s">
        <v>1028</v>
      </c>
      <c r="C328" s="80">
        <v>0</v>
      </c>
      <c r="D328" s="80">
        <v>0</v>
      </c>
      <c r="E328" s="80">
        <v>0</v>
      </c>
      <c r="F328" s="80">
        <v>0</v>
      </c>
    </row>
    <row r="329" spans="1:6" x14ac:dyDescent="0.25">
      <c r="A329" s="78" t="s">
        <v>1111</v>
      </c>
      <c r="B329" s="79" t="s">
        <v>1112</v>
      </c>
      <c r="C329" s="80">
        <v>0</v>
      </c>
      <c r="D329" s="80">
        <v>0</v>
      </c>
      <c r="E329" s="80">
        <v>0</v>
      </c>
      <c r="F329" s="80">
        <v>0</v>
      </c>
    </row>
    <row r="330" spans="1:6" x14ac:dyDescent="0.25">
      <c r="A330" s="78" t="s">
        <v>1113</v>
      </c>
      <c r="B330" s="79" t="s">
        <v>1114</v>
      </c>
      <c r="C330" s="80">
        <v>4896.01</v>
      </c>
      <c r="D330" s="80">
        <v>0</v>
      </c>
      <c r="E330" s="80">
        <v>0</v>
      </c>
      <c r="F330" s="80">
        <v>4896.01</v>
      </c>
    </row>
    <row r="331" spans="1:6" x14ac:dyDescent="0.25">
      <c r="A331" s="78" t="s">
        <v>1115</v>
      </c>
      <c r="B331" s="79" t="s">
        <v>1059</v>
      </c>
      <c r="C331" s="80">
        <v>6</v>
      </c>
      <c r="D331" s="80">
        <v>0</v>
      </c>
      <c r="E331" s="80">
        <v>0</v>
      </c>
      <c r="F331" s="80">
        <v>6</v>
      </c>
    </row>
    <row r="332" spans="1:6" x14ac:dyDescent="0.25">
      <c r="A332" s="78" t="s">
        <v>1116</v>
      </c>
      <c r="B332" s="79" t="s">
        <v>1117</v>
      </c>
      <c r="C332" s="80">
        <v>0</v>
      </c>
      <c r="D332" s="80">
        <v>0</v>
      </c>
      <c r="E332" s="80">
        <v>0</v>
      </c>
      <c r="F332" s="80">
        <v>0</v>
      </c>
    </row>
    <row r="333" spans="1:6" x14ac:dyDescent="0.25">
      <c r="A333" s="78" t="s">
        <v>1118</v>
      </c>
      <c r="B333" s="79" t="s">
        <v>1119</v>
      </c>
      <c r="C333" s="80">
        <v>0</v>
      </c>
      <c r="D333" s="80">
        <v>0</v>
      </c>
      <c r="E333" s="80">
        <v>0</v>
      </c>
      <c r="F333" s="80">
        <v>0</v>
      </c>
    </row>
    <row r="334" spans="1:6" x14ac:dyDescent="0.25">
      <c r="A334" s="76" t="s">
        <v>1120</v>
      </c>
      <c r="B334" s="73" t="s">
        <v>1121</v>
      </c>
      <c r="C334" s="77">
        <v>4517.3999999999996</v>
      </c>
      <c r="D334" s="77">
        <v>0</v>
      </c>
      <c r="E334" s="77">
        <v>0</v>
      </c>
      <c r="F334" s="77">
        <v>4517.3999999999996</v>
      </c>
    </row>
    <row r="335" spans="1:6" x14ac:dyDescent="0.25">
      <c r="A335" s="78" t="s">
        <v>1122</v>
      </c>
      <c r="B335" s="79" t="s">
        <v>1123</v>
      </c>
      <c r="C335" s="80">
        <v>4517.3999999999996</v>
      </c>
      <c r="D335" s="80">
        <v>0</v>
      </c>
      <c r="E335" s="80">
        <v>0</v>
      </c>
      <c r="F335" s="80">
        <v>4517.3999999999996</v>
      </c>
    </row>
    <row r="336" spans="1:6" x14ac:dyDescent="0.25">
      <c r="A336" s="78" t="s">
        <v>1124</v>
      </c>
      <c r="B336" s="79" t="s">
        <v>1125</v>
      </c>
      <c r="C336" s="80">
        <v>0</v>
      </c>
      <c r="D336" s="80">
        <v>0</v>
      </c>
      <c r="E336" s="80">
        <v>0</v>
      </c>
      <c r="F336" s="80">
        <v>0</v>
      </c>
    </row>
    <row r="337" spans="1:9" x14ac:dyDescent="0.25">
      <c r="A337" s="78" t="s">
        <v>1126</v>
      </c>
      <c r="B337" s="79" t="s">
        <v>1127</v>
      </c>
      <c r="C337" s="80">
        <v>0</v>
      </c>
      <c r="D337" s="80">
        <v>0</v>
      </c>
      <c r="E337" s="80">
        <v>0</v>
      </c>
      <c r="F337" s="80">
        <v>0</v>
      </c>
    </row>
    <row r="338" spans="1:9" x14ac:dyDescent="0.25">
      <c r="A338" s="78" t="s">
        <v>1128</v>
      </c>
      <c r="B338" s="79" t="s">
        <v>1129</v>
      </c>
      <c r="C338" s="80">
        <v>0</v>
      </c>
      <c r="D338" s="80">
        <v>0</v>
      </c>
      <c r="E338" s="80">
        <v>0</v>
      </c>
      <c r="F338" s="80">
        <v>0</v>
      </c>
    </row>
    <row r="339" spans="1:9" x14ac:dyDescent="0.25">
      <c r="A339" s="78" t="s">
        <v>1130</v>
      </c>
      <c r="B339" s="79" t="s">
        <v>1131</v>
      </c>
      <c r="C339" s="80">
        <v>0</v>
      </c>
      <c r="D339" s="80">
        <v>0</v>
      </c>
      <c r="E339" s="80">
        <v>0</v>
      </c>
      <c r="F339" s="80">
        <v>0</v>
      </c>
    </row>
    <row r="340" spans="1:9" x14ac:dyDescent="0.25">
      <c r="A340" s="76" t="s">
        <v>87</v>
      </c>
      <c r="B340" s="73" t="s">
        <v>1132</v>
      </c>
      <c r="C340" s="77">
        <v>66269.329999999987</v>
      </c>
      <c r="D340" s="77">
        <v>28701.1</v>
      </c>
      <c r="E340" s="77">
        <v>0</v>
      </c>
      <c r="F340" s="77">
        <v>94970.43</v>
      </c>
      <c r="H340" s="82">
        <v>112965.07</v>
      </c>
      <c r="I340" s="74">
        <v>-154.67999999999302</v>
      </c>
    </row>
    <row r="341" spans="1:9" x14ac:dyDescent="0.25">
      <c r="A341" s="76" t="s">
        <v>1133</v>
      </c>
      <c r="B341" s="73" t="s">
        <v>1132</v>
      </c>
      <c r="C341" s="77">
        <v>66269.329999999987</v>
      </c>
      <c r="D341" s="77">
        <v>28701.1</v>
      </c>
      <c r="E341" s="77">
        <v>0</v>
      </c>
      <c r="F341" s="77">
        <v>94970.43</v>
      </c>
    </row>
    <row r="342" spans="1:9" x14ac:dyDescent="0.25">
      <c r="A342" s="76" t="s">
        <v>1134</v>
      </c>
      <c r="B342" s="73" t="s">
        <v>1135</v>
      </c>
      <c r="C342" s="77">
        <v>66269.329999999987</v>
      </c>
      <c r="D342" s="77">
        <v>28701.1</v>
      </c>
      <c r="E342" s="77">
        <v>0</v>
      </c>
      <c r="F342" s="77">
        <v>94970.43</v>
      </c>
    </row>
    <row r="343" spans="1:9" x14ac:dyDescent="0.25">
      <c r="A343" s="78" t="s">
        <v>1136</v>
      </c>
      <c r="B343" s="79" t="s">
        <v>1137</v>
      </c>
      <c r="C343" s="80">
        <v>12770.24</v>
      </c>
      <c r="D343" s="80">
        <v>0</v>
      </c>
      <c r="E343" s="80">
        <v>0</v>
      </c>
      <c r="F343" s="80">
        <v>12770.24</v>
      </c>
    </row>
    <row r="344" spans="1:9" x14ac:dyDescent="0.25">
      <c r="A344" s="78" t="s">
        <v>1138</v>
      </c>
      <c r="B344" s="79" t="s">
        <v>1139</v>
      </c>
      <c r="C344" s="80">
        <v>11590</v>
      </c>
      <c r="D344" s="80">
        <v>2082</v>
      </c>
      <c r="E344" s="80">
        <v>0</v>
      </c>
      <c r="F344" s="80">
        <v>13672</v>
      </c>
    </row>
    <row r="345" spans="1:9" x14ac:dyDescent="0.25">
      <c r="A345" s="78" t="s">
        <v>1140</v>
      </c>
      <c r="B345" s="79" t="s">
        <v>1141</v>
      </c>
      <c r="C345" s="80">
        <v>0</v>
      </c>
      <c r="D345" s="80">
        <v>21869.599999999999</v>
      </c>
      <c r="E345" s="80">
        <v>0</v>
      </c>
      <c r="F345" s="80">
        <v>21869.599999999999</v>
      </c>
    </row>
    <row r="346" spans="1:9" x14ac:dyDescent="0.25">
      <c r="A346" s="78" t="s">
        <v>1142</v>
      </c>
      <c r="B346" s="79" t="s">
        <v>1143</v>
      </c>
      <c r="C346" s="80">
        <v>41909.089999999997</v>
      </c>
      <c r="D346" s="80">
        <v>4749.5</v>
      </c>
      <c r="E346" s="80">
        <v>0</v>
      </c>
      <c r="F346" s="80">
        <v>46658.59</v>
      </c>
    </row>
    <row r="347" spans="1:9" x14ac:dyDescent="0.25">
      <c r="A347" s="76" t="s">
        <v>1144</v>
      </c>
      <c r="B347" s="73" t="s">
        <v>1145</v>
      </c>
      <c r="C347" s="77">
        <v>7578</v>
      </c>
      <c r="D347" s="77">
        <v>0</v>
      </c>
      <c r="E347" s="77">
        <v>0</v>
      </c>
      <c r="F347" s="77">
        <v>7578</v>
      </c>
    </row>
    <row r="348" spans="1:9" x14ac:dyDescent="0.25">
      <c r="A348" s="76" t="s">
        <v>1146</v>
      </c>
      <c r="B348" s="73" t="s">
        <v>1145</v>
      </c>
      <c r="C348" s="77">
        <v>7578</v>
      </c>
      <c r="D348" s="77">
        <v>0</v>
      </c>
      <c r="E348" s="77">
        <v>0</v>
      </c>
      <c r="F348" s="77">
        <v>7578</v>
      </c>
    </row>
    <row r="349" spans="1:9" x14ac:dyDescent="0.25">
      <c r="A349" s="76" t="s">
        <v>1147</v>
      </c>
      <c r="B349" s="73" t="s">
        <v>1148</v>
      </c>
      <c r="C349" s="77">
        <v>0</v>
      </c>
      <c r="D349" s="77">
        <v>0</v>
      </c>
      <c r="E349" s="77">
        <v>0</v>
      </c>
      <c r="F349" s="77">
        <v>0</v>
      </c>
    </row>
    <row r="350" spans="1:9" x14ac:dyDescent="0.25">
      <c r="A350" s="78" t="s">
        <v>1149</v>
      </c>
      <c r="B350" s="79" t="s">
        <v>1150</v>
      </c>
      <c r="C350" s="80">
        <v>0</v>
      </c>
      <c r="D350" s="80">
        <v>0</v>
      </c>
      <c r="E350" s="80">
        <v>0</v>
      </c>
      <c r="F350" s="80">
        <v>0</v>
      </c>
    </row>
    <row r="351" spans="1:9" x14ac:dyDescent="0.25">
      <c r="A351" s="76" t="s">
        <v>1151</v>
      </c>
      <c r="B351" s="73" t="s">
        <v>1152</v>
      </c>
      <c r="C351" s="77">
        <v>7578</v>
      </c>
      <c r="D351" s="77">
        <v>0</v>
      </c>
      <c r="E351" s="77">
        <v>0</v>
      </c>
      <c r="F351" s="77">
        <v>7578</v>
      </c>
    </row>
    <row r="352" spans="1:9" x14ac:dyDescent="0.25">
      <c r="A352" s="78" t="s">
        <v>1153</v>
      </c>
      <c r="B352" s="79" t="s">
        <v>1154</v>
      </c>
      <c r="C352" s="80">
        <v>0</v>
      </c>
      <c r="D352" s="80">
        <v>0</v>
      </c>
      <c r="E352" s="80">
        <v>0</v>
      </c>
      <c r="F352" s="80">
        <v>0</v>
      </c>
    </row>
    <row r="353" spans="1:6" x14ac:dyDescent="0.25">
      <c r="A353" s="78" t="s">
        <v>1155</v>
      </c>
      <c r="B353" s="79" t="s">
        <v>1156</v>
      </c>
      <c r="C353" s="80">
        <v>7578</v>
      </c>
      <c r="D353" s="80">
        <v>0</v>
      </c>
      <c r="E353" s="80">
        <v>0</v>
      </c>
      <c r="F353" s="80">
        <v>7578</v>
      </c>
    </row>
    <row r="354" spans="1:6" x14ac:dyDescent="0.25">
      <c r="A354" s="76" t="s">
        <v>1157</v>
      </c>
      <c r="B354" s="73" t="s">
        <v>1158</v>
      </c>
      <c r="C354" s="77">
        <v>436772.48999999993</v>
      </c>
      <c r="D354" s="77">
        <v>81292.3</v>
      </c>
      <c r="E354" s="77">
        <v>0</v>
      </c>
      <c r="F354" s="77">
        <v>518064.79000000004</v>
      </c>
    </row>
    <row r="355" spans="1:6" x14ac:dyDescent="0.25">
      <c r="A355" s="76" t="s">
        <v>1159</v>
      </c>
      <c r="B355" s="73" t="s">
        <v>1158</v>
      </c>
      <c r="C355" s="77">
        <v>436772.48999999993</v>
      </c>
      <c r="D355" s="77">
        <v>81292.3</v>
      </c>
      <c r="E355" s="77">
        <v>0</v>
      </c>
      <c r="F355" s="77">
        <v>518064.79000000004</v>
      </c>
    </row>
    <row r="356" spans="1:6" x14ac:dyDescent="0.25">
      <c r="A356" s="76" t="s">
        <v>1160</v>
      </c>
      <c r="B356" s="73" t="s">
        <v>1161</v>
      </c>
      <c r="C356" s="77">
        <v>420499.32999999996</v>
      </c>
      <c r="D356" s="77">
        <v>66395.7</v>
      </c>
      <c r="E356" s="77">
        <v>0</v>
      </c>
      <c r="F356" s="77">
        <v>486895.03</v>
      </c>
    </row>
    <row r="357" spans="1:6" x14ac:dyDescent="0.25">
      <c r="A357" s="78" t="s">
        <v>1162</v>
      </c>
      <c r="B357" s="79" t="s">
        <v>1163</v>
      </c>
      <c r="C357" s="80">
        <v>73241.95</v>
      </c>
      <c r="D357" s="80">
        <v>614.76</v>
      </c>
      <c r="E357" s="80">
        <v>0</v>
      </c>
      <c r="F357" s="80">
        <v>73856.710000000006</v>
      </c>
    </row>
    <row r="358" spans="1:6" x14ac:dyDescent="0.25">
      <c r="A358" s="78" t="s">
        <v>1164</v>
      </c>
      <c r="B358" s="79" t="s">
        <v>1165</v>
      </c>
      <c r="C358" s="80">
        <v>20754.37</v>
      </c>
      <c r="D358" s="80">
        <v>2210.96</v>
      </c>
      <c r="E358" s="80">
        <v>0</v>
      </c>
      <c r="F358" s="80">
        <v>22965.33</v>
      </c>
    </row>
    <row r="359" spans="1:6" x14ac:dyDescent="0.25">
      <c r="A359" s="78" t="s">
        <v>1166</v>
      </c>
      <c r="B359" s="79" t="s">
        <v>1167</v>
      </c>
      <c r="C359" s="80">
        <v>4453.22</v>
      </c>
      <c r="D359" s="80">
        <v>1093.33</v>
      </c>
      <c r="E359" s="80">
        <v>0</v>
      </c>
      <c r="F359" s="80">
        <v>5546.55</v>
      </c>
    </row>
    <row r="360" spans="1:6" x14ac:dyDescent="0.25">
      <c r="A360" s="78" t="s">
        <v>1168</v>
      </c>
      <c r="B360" s="79" t="s">
        <v>1169</v>
      </c>
      <c r="C360" s="80">
        <v>32810.75</v>
      </c>
      <c r="D360" s="80">
        <v>973.19</v>
      </c>
      <c r="E360" s="80">
        <v>0</v>
      </c>
      <c r="F360" s="80">
        <v>33783.94</v>
      </c>
    </row>
    <row r="361" spans="1:6" x14ac:dyDescent="0.25">
      <c r="A361" s="78" t="s">
        <v>1170</v>
      </c>
      <c r="B361" s="79" t="s">
        <v>1171</v>
      </c>
      <c r="C361" s="80">
        <v>2812.46</v>
      </c>
      <c r="D361" s="80">
        <v>0</v>
      </c>
      <c r="E361" s="80">
        <v>0</v>
      </c>
      <c r="F361" s="80">
        <v>2812.46</v>
      </c>
    </row>
    <row r="362" spans="1:6" x14ac:dyDescent="0.25">
      <c r="A362" s="78" t="s">
        <v>1172</v>
      </c>
      <c r="B362" s="79" t="s">
        <v>1173</v>
      </c>
      <c r="C362" s="80">
        <v>3094.75</v>
      </c>
      <c r="D362" s="80">
        <v>146</v>
      </c>
      <c r="E362" s="80">
        <v>0</v>
      </c>
      <c r="F362" s="80">
        <v>3240.75</v>
      </c>
    </row>
    <row r="363" spans="1:6" x14ac:dyDescent="0.25">
      <c r="A363" s="78" t="s">
        <v>1174</v>
      </c>
      <c r="B363" s="79" t="s">
        <v>1175</v>
      </c>
      <c r="C363" s="80">
        <v>1233.1300000000001</v>
      </c>
      <c r="D363" s="80">
        <v>0</v>
      </c>
      <c r="E363" s="80">
        <v>0</v>
      </c>
      <c r="F363" s="80">
        <v>1233.1300000000001</v>
      </c>
    </row>
    <row r="364" spans="1:6" x14ac:dyDescent="0.25">
      <c r="A364" s="78" t="s">
        <v>1176</v>
      </c>
      <c r="B364" s="79" t="s">
        <v>1177</v>
      </c>
      <c r="C364" s="80">
        <v>263134.95</v>
      </c>
      <c r="D364" s="80">
        <v>61357.46</v>
      </c>
      <c r="E364" s="80">
        <v>0</v>
      </c>
      <c r="F364" s="80">
        <v>324492.40999999997</v>
      </c>
    </row>
    <row r="365" spans="1:6" x14ac:dyDescent="0.25">
      <c r="A365" s="78" t="s">
        <v>1178</v>
      </c>
      <c r="B365" s="79" t="s">
        <v>1179</v>
      </c>
      <c r="C365" s="80">
        <v>0</v>
      </c>
      <c r="D365" s="80">
        <v>0</v>
      </c>
      <c r="E365" s="80">
        <v>0</v>
      </c>
      <c r="F365" s="80">
        <v>0</v>
      </c>
    </row>
    <row r="366" spans="1:6" x14ac:dyDescent="0.25">
      <c r="A366" s="78" t="s">
        <v>1180</v>
      </c>
      <c r="B366" s="79" t="s">
        <v>1181</v>
      </c>
      <c r="C366" s="80">
        <v>18963.75</v>
      </c>
      <c r="D366" s="80">
        <v>0</v>
      </c>
      <c r="E366" s="80">
        <v>0</v>
      </c>
      <c r="F366" s="80">
        <v>18963.75</v>
      </c>
    </row>
    <row r="367" spans="1:6" x14ac:dyDescent="0.25">
      <c r="A367" s="76" t="s">
        <v>1182</v>
      </c>
      <c r="B367" s="73" t="s">
        <v>1183</v>
      </c>
      <c r="C367" s="77">
        <v>0</v>
      </c>
      <c r="D367" s="77">
        <v>0</v>
      </c>
      <c r="E367" s="77">
        <v>0</v>
      </c>
      <c r="F367" s="77">
        <v>0</v>
      </c>
    </row>
    <row r="368" spans="1:6" x14ac:dyDescent="0.25">
      <c r="A368" s="78" t="s">
        <v>1184</v>
      </c>
      <c r="B368" s="79" t="s">
        <v>703</v>
      </c>
      <c r="C368" s="80">
        <v>0</v>
      </c>
      <c r="D368" s="80">
        <v>0</v>
      </c>
      <c r="E368" s="80">
        <v>0</v>
      </c>
      <c r="F368" s="80">
        <v>0</v>
      </c>
    </row>
    <row r="369" spans="1:6" x14ac:dyDescent="0.25">
      <c r="A369" s="76" t="s">
        <v>1185</v>
      </c>
      <c r="B369" s="73" t="s">
        <v>1186</v>
      </c>
      <c r="C369" s="77">
        <v>16273.160000000002</v>
      </c>
      <c r="D369" s="77">
        <v>14896.6</v>
      </c>
      <c r="E369" s="77">
        <v>0</v>
      </c>
      <c r="F369" s="77">
        <v>31169.760000000002</v>
      </c>
    </row>
    <row r="370" spans="1:6" x14ac:dyDescent="0.25">
      <c r="A370" s="78" t="s">
        <v>1187</v>
      </c>
      <c r="B370" s="79" t="s">
        <v>1163</v>
      </c>
      <c r="C370" s="80">
        <v>619.13</v>
      </c>
      <c r="D370" s="80">
        <v>619.13</v>
      </c>
      <c r="E370" s="80">
        <v>0</v>
      </c>
      <c r="F370" s="80">
        <v>1238.26</v>
      </c>
    </row>
    <row r="371" spans="1:6" x14ac:dyDescent="0.25">
      <c r="A371" s="78" t="s">
        <v>1188</v>
      </c>
      <c r="B371" s="79" t="s">
        <v>1165</v>
      </c>
      <c r="C371" s="80">
        <v>574.47</v>
      </c>
      <c r="D371" s="80">
        <v>574.47</v>
      </c>
      <c r="E371" s="80">
        <v>0</v>
      </c>
      <c r="F371" s="80">
        <v>1148.94</v>
      </c>
    </row>
    <row r="372" spans="1:6" x14ac:dyDescent="0.25">
      <c r="A372" s="78" t="s">
        <v>1189</v>
      </c>
      <c r="B372" s="79" t="s">
        <v>1190</v>
      </c>
      <c r="C372" s="80">
        <v>5036.93</v>
      </c>
      <c r="D372" s="80">
        <v>3660.37</v>
      </c>
      <c r="E372" s="80">
        <v>0</v>
      </c>
      <c r="F372" s="80">
        <v>8697.2999999999993</v>
      </c>
    </row>
    <row r="373" spans="1:6" x14ac:dyDescent="0.25">
      <c r="A373" s="78" t="s">
        <v>1191</v>
      </c>
      <c r="B373" s="79" t="s">
        <v>1169</v>
      </c>
      <c r="C373" s="80">
        <v>0</v>
      </c>
      <c r="D373" s="80">
        <v>0</v>
      </c>
      <c r="E373" s="80">
        <v>0</v>
      </c>
      <c r="F373" s="80">
        <v>0</v>
      </c>
    </row>
    <row r="374" spans="1:6" x14ac:dyDescent="0.25">
      <c r="A374" s="78" t="s">
        <v>1192</v>
      </c>
      <c r="B374" s="79" t="s">
        <v>1171</v>
      </c>
      <c r="C374" s="80">
        <v>0</v>
      </c>
      <c r="D374" s="80">
        <v>0</v>
      </c>
      <c r="E374" s="80">
        <v>0</v>
      </c>
      <c r="F374" s="80">
        <v>0</v>
      </c>
    </row>
    <row r="375" spans="1:6" x14ac:dyDescent="0.25">
      <c r="A375" s="78" t="s">
        <v>1193</v>
      </c>
      <c r="B375" s="79" t="s">
        <v>1173</v>
      </c>
      <c r="C375" s="80">
        <v>404.14</v>
      </c>
      <c r="D375" s="80">
        <v>404.14</v>
      </c>
      <c r="E375" s="80">
        <v>0</v>
      </c>
      <c r="F375" s="80">
        <v>808.28</v>
      </c>
    </row>
    <row r="376" spans="1:6" x14ac:dyDescent="0.25">
      <c r="A376" s="78" t="s">
        <v>1194</v>
      </c>
      <c r="B376" s="79" t="s">
        <v>1175</v>
      </c>
      <c r="C376" s="80">
        <v>24.63</v>
      </c>
      <c r="D376" s="80">
        <v>24.63</v>
      </c>
      <c r="E376" s="80">
        <v>0</v>
      </c>
      <c r="F376" s="80">
        <v>49.26</v>
      </c>
    </row>
    <row r="377" spans="1:6" x14ac:dyDescent="0.25">
      <c r="A377" s="78" t="s">
        <v>1195</v>
      </c>
      <c r="B377" s="79" t="s">
        <v>1177</v>
      </c>
      <c r="C377" s="80">
        <v>9613.86</v>
      </c>
      <c r="D377" s="80">
        <v>9613.86</v>
      </c>
      <c r="E377" s="80">
        <v>0</v>
      </c>
      <c r="F377" s="80">
        <v>19227.72</v>
      </c>
    </row>
    <row r="378" spans="1:6" x14ac:dyDescent="0.25">
      <c r="A378" s="76" t="s">
        <v>1196</v>
      </c>
      <c r="B378" s="73" t="s">
        <v>1197</v>
      </c>
      <c r="C378" s="77">
        <v>0</v>
      </c>
      <c r="D378" s="77">
        <v>0</v>
      </c>
      <c r="E378" s="77">
        <v>0</v>
      </c>
      <c r="F378" s="77">
        <v>0</v>
      </c>
    </row>
    <row r="379" spans="1:6" x14ac:dyDescent="0.25">
      <c r="A379" s="78" t="s">
        <v>1198</v>
      </c>
      <c r="B379" s="79" t="s">
        <v>703</v>
      </c>
      <c r="C379" s="80">
        <v>0</v>
      </c>
      <c r="D379" s="80">
        <v>0</v>
      </c>
      <c r="E379" s="80">
        <v>0</v>
      </c>
      <c r="F379" s="80">
        <v>0</v>
      </c>
    </row>
    <row r="380" spans="1:6" x14ac:dyDescent="0.25">
      <c r="A380" s="76" t="s">
        <v>1199</v>
      </c>
      <c r="B380" s="73" t="s">
        <v>1200</v>
      </c>
      <c r="C380" s="77">
        <v>-296203.86</v>
      </c>
      <c r="D380" s="77">
        <v>1451.02</v>
      </c>
      <c r="E380" s="77">
        <v>66101.37999999999</v>
      </c>
      <c r="F380" s="77">
        <v>-360854.22</v>
      </c>
    </row>
    <row r="381" spans="1:6" x14ac:dyDescent="0.25">
      <c r="A381" s="76" t="s">
        <v>1201</v>
      </c>
      <c r="B381" s="73" t="s">
        <v>1202</v>
      </c>
      <c r="C381" s="77">
        <v>-296203.86</v>
      </c>
      <c r="D381" s="77">
        <v>1451.02</v>
      </c>
      <c r="E381" s="77">
        <v>66101.37999999999</v>
      </c>
      <c r="F381" s="77">
        <v>-360854.22</v>
      </c>
    </row>
    <row r="382" spans="1:6" x14ac:dyDescent="0.25">
      <c r="A382" s="76" t="s">
        <v>1203</v>
      </c>
      <c r="B382" s="73" t="s">
        <v>1204</v>
      </c>
      <c r="C382" s="77">
        <v>6624.7300000000005</v>
      </c>
      <c r="D382" s="77">
        <v>1451.02</v>
      </c>
      <c r="E382" s="77">
        <v>35.69</v>
      </c>
      <c r="F382" s="77">
        <v>8040.06</v>
      </c>
    </row>
    <row r="383" spans="1:6" x14ac:dyDescent="0.25">
      <c r="A383" s="78" t="s">
        <v>1205</v>
      </c>
      <c r="B383" s="79" t="s">
        <v>1206</v>
      </c>
      <c r="C383" s="80">
        <v>4440.63</v>
      </c>
      <c r="D383" s="80">
        <v>745.14</v>
      </c>
      <c r="E383" s="80">
        <v>0</v>
      </c>
      <c r="F383" s="80">
        <v>5185.7700000000004</v>
      </c>
    </row>
    <row r="384" spans="1:6" x14ac:dyDescent="0.25">
      <c r="A384" s="78" t="s">
        <v>1207</v>
      </c>
      <c r="B384" s="79" t="s">
        <v>1208</v>
      </c>
      <c r="C384" s="80">
        <v>47.769999999999989</v>
      </c>
      <c r="D384" s="80">
        <v>705.88</v>
      </c>
      <c r="E384" s="80">
        <v>35.69</v>
      </c>
      <c r="F384" s="80">
        <v>717.96</v>
      </c>
    </row>
    <row r="385" spans="1:6" x14ac:dyDescent="0.25">
      <c r="A385" s="78" t="s">
        <v>1209</v>
      </c>
      <c r="B385" s="79" t="s">
        <v>1210</v>
      </c>
      <c r="C385" s="80">
        <v>2136.33</v>
      </c>
      <c r="D385" s="80">
        <v>0</v>
      </c>
      <c r="E385" s="80">
        <v>0</v>
      </c>
      <c r="F385" s="80">
        <v>2136.33</v>
      </c>
    </row>
    <row r="386" spans="1:6" x14ac:dyDescent="0.25">
      <c r="A386" s="76" t="s">
        <v>1211</v>
      </c>
      <c r="B386" s="73" t="s">
        <v>1204</v>
      </c>
      <c r="C386" s="77">
        <v>-302828.58999999997</v>
      </c>
      <c r="D386" s="77">
        <v>0</v>
      </c>
      <c r="E386" s="77">
        <v>66065.689999999988</v>
      </c>
      <c r="F386" s="77">
        <v>-368894.27999999997</v>
      </c>
    </row>
    <row r="387" spans="1:6" x14ac:dyDescent="0.25">
      <c r="A387" s="78" t="s">
        <v>1212</v>
      </c>
      <c r="B387" s="79" t="s">
        <v>1213</v>
      </c>
      <c r="C387" s="80">
        <v>-29.040000000000003</v>
      </c>
      <c r="D387" s="80">
        <v>0</v>
      </c>
      <c r="E387" s="80">
        <v>0.01</v>
      </c>
      <c r="F387" s="80">
        <v>-29.050000000000004</v>
      </c>
    </row>
    <row r="388" spans="1:6" x14ac:dyDescent="0.25">
      <c r="A388" s="78" t="s">
        <v>1214</v>
      </c>
      <c r="B388" s="79" t="s">
        <v>1215</v>
      </c>
      <c r="C388" s="80">
        <v>-302799.55</v>
      </c>
      <c r="D388" s="80">
        <v>0</v>
      </c>
      <c r="E388" s="80">
        <v>66065.679999999993</v>
      </c>
      <c r="F388" s="80">
        <v>-368865.23</v>
      </c>
    </row>
    <row r="389" spans="1:6" x14ac:dyDescent="0.25">
      <c r="A389" s="76" t="s">
        <v>1216</v>
      </c>
      <c r="B389" s="73" t="s">
        <v>1217</v>
      </c>
      <c r="C389" s="77">
        <v>0</v>
      </c>
      <c r="D389" s="77">
        <v>0</v>
      </c>
      <c r="E389" s="77">
        <v>0</v>
      </c>
      <c r="F389" s="77">
        <v>0</v>
      </c>
    </row>
    <row r="390" spans="1:6" x14ac:dyDescent="0.25">
      <c r="A390" s="76" t="s">
        <v>1218</v>
      </c>
      <c r="B390" s="73" t="s">
        <v>1219</v>
      </c>
      <c r="C390" s="77">
        <v>0</v>
      </c>
      <c r="D390" s="77">
        <v>0</v>
      </c>
      <c r="E390" s="77">
        <v>0</v>
      </c>
      <c r="F390" s="77">
        <v>0</v>
      </c>
    </row>
    <row r="391" spans="1:6" x14ac:dyDescent="0.25">
      <c r="A391" s="76" t="s">
        <v>1220</v>
      </c>
      <c r="B391" s="73" t="s">
        <v>969</v>
      </c>
      <c r="C391" s="77">
        <v>0</v>
      </c>
      <c r="D391" s="77">
        <v>0</v>
      </c>
      <c r="E391" s="77">
        <v>0</v>
      </c>
      <c r="F391" s="77">
        <v>0</v>
      </c>
    </row>
    <row r="392" spans="1:6" x14ac:dyDescent="0.25">
      <c r="A392" s="78" t="s">
        <v>1221</v>
      </c>
      <c r="B392" s="79" t="s">
        <v>969</v>
      </c>
      <c r="C392" s="80">
        <v>0</v>
      </c>
      <c r="D392" s="80">
        <v>0</v>
      </c>
      <c r="E392" s="80">
        <v>0</v>
      </c>
      <c r="F392" s="80">
        <v>0</v>
      </c>
    </row>
    <row r="393" spans="1:6" x14ac:dyDescent="0.25">
      <c r="A393" s="73" t="s">
        <v>1222</v>
      </c>
      <c r="B393" s="77">
        <v>62766489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workbookViewId="0">
      <selection activeCell="H122" sqref="H122"/>
    </sheetView>
  </sheetViews>
  <sheetFormatPr defaultColWidth="10.42578125" defaultRowHeight="15" x14ac:dyDescent="0.25"/>
  <cols>
    <col min="1" max="1" width="10.42578125" style="70"/>
    <col min="2" max="2" width="34.85546875" style="70" bestFit="1" customWidth="1"/>
    <col min="3" max="3" width="12" style="70" customWidth="1"/>
    <col min="4" max="6" width="10.42578125" style="70"/>
    <col min="7" max="7" width="4.85546875" style="70" customWidth="1"/>
    <col min="8" max="8" width="12.85546875" style="70" bestFit="1" customWidth="1"/>
    <col min="9" max="9" width="11.28515625" style="70" bestFit="1" customWidth="1"/>
    <col min="10" max="16384" width="10.42578125" style="70"/>
  </cols>
  <sheetData>
    <row r="1" spans="1:9" x14ac:dyDescent="0.25">
      <c r="A1" s="73" t="s">
        <v>505</v>
      </c>
    </row>
    <row r="2" spans="1:9" x14ac:dyDescent="0.25">
      <c r="A2" s="73" t="s">
        <v>506</v>
      </c>
      <c r="B2" s="73" t="s">
        <v>507</v>
      </c>
      <c r="C2" s="75" t="s">
        <v>508</v>
      </c>
      <c r="D2" s="73" t="s">
        <v>509</v>
      </c>
    </row>
    <row r="3" spans="1:9" x14ac:dyDescent="0.25">
      <c r="A3" s="73" t="s">
        <v>510</v>
      </c>
      <c r="B3" s="73" t="s">
        <v>511</v>
      </c>
    </row>
    <row r="4" spans="1:9" x14ac:dyDescent="0.25">
      <c r="C4" s="52"/>
    </row>
    <row r="5" spans="1:9" x14ac:dyDescent="0.25">
      <c r="A5" s="73" t="s">
        <v>512</v>
      </c>
    </row>
    <row r="6" spans="1:9" x14ac:dyDescent="0.25">
      <c r="A6" s="73" t="s">
        <v>513</v>
      </c>
      <c r="B6" s="73" t="s">
        <v>54</v>
      </c>
      <c r="C6" s="73" t="s">
        <v>514</v>
      </c>
      <c r="D6" s="73" t="s">
        <v>515</v>
      </c>
      <c r="E6" s="73" t="s">
        <v>516</v>
      </c>
      <c r="F6" s="73" t="s">
        <v>517</v>
      </c>
    </row>
    <row r="7" spans="1:9" x14ac:dyDescent="0.25">
      <c r="A7" s="76" t="s">
        <v>351</v>
      </c>
      <c r="B7" s="73" t="s">
        <v>518</v>
      </c>
      <c r="C7" s="77">
        <v>12139450</v>
      </c>
      <c r="D7" s="77">
        <v>4194072.16</v>
      </c>
      <c r="E7" s="77">
        <v>3915508.56</v>
      </c>
      <c r="F7" s="77">
        <v>12330107.059999999</v>
      </c>
      <c r="H7" s="74">
        <f>C7-F7</f>
        <v>-190657.05999999866</v>
      </c>
      <c r="I7" s="74">
        <f>+H7-H8+H48</f>
        <v>118132.00000000093</v>
      </c>
    </row>
    <row r="8" spans="1:9" x14ac:dyDescent="0.25">
      <c r="A8" s="76" t="s">
        <v>42</v>
      </c>
      <c r="B8" s="73" t="s">
        <v>519</v>
      </c>
      <c r="C8" s="77">
        <v>6920898.1100000003</v>
      </c>
      <c r="D8" s="77">
        <v>4180762.2600000002</v>
      </c>
      <c r="E8" s="77">
        <v>3834216.2600000002</v>
      </c>
      <c r="F8" s="77">
        <v>7229687.1699999999</v>
      </c>
      <c r="H8" s="74">
        <f>C8-F8</f>
        <v>-308789.05999999959</v>
      </c>
      <c r="I8" s="74"/>
    </row>
    <row r="9" spans="1:9" x14ac:dyDescent="0.25">
      <c r="A9" s="76" t="s">
        <v>520</v>
      </c>
      <c r="B9" s="73" t="s">
        <v>521</v>
      </c>
      <c r="C9" s="77">
        <v>6324559.3800000008</v>
      </c>
      <c r="D9" s="77">
        <v>4122193.18</v>
      </c>
      <c r="E9" s="77">
        <v>3804833.27</v>
      </c>
      <c r="F9" s="77">
        <v>6515216.4399999995</v>
      </c>
    </row>
    <row r="10" spans="1:9" x14ac:dyDescent="0.25">
      <c r="A10" s="76" t="s">
        <v>522</v>
      </c>
      <c r="B10" s="73" t="s">
        <v>523</v>
      </c>
      <c r="C10" s="77">
        <v>2999.1</v>
      </c>
      <c r="D10" s="77">
        <v>0</v>
      </c>
      <c r="E10" s="77">
        <v>0</v>
      </c>
      <c r="F10" s="77">
        <v>2999.1</v>
      </c>
    </row>
    <row r="11" spans="1:9" x14ac:dyDescent="0.25">
      <c r="A11" s="78" t="s">
        <v>524</v>
      </c>
      <c r="B11" s="79" t="s">
        <v>525</v>
      </c>
      <c r="C11" s="80">
        <v>1000</v>
      </c>
      <c r="D11" s="80">
        <v>0</v>
      </c>
      <c r="E11" s="80">
        <v>0</v>
      </c>
      <c r="F11" s="80">
        <v>1000</v>
      </c>
    </row>
    <row r="12" spans="1:9" x14ac:dyDescent="0.25">
      <c r="A12" s="78" t="s">
        <v>526</v>
      </c>
      <c r="B12" s="79" t="s">
        <v>527</v>
      </c>
      <c r="C12" s="80">
        <v>999.1</v>
      </c>
      <c r="D12" s="80">
        <v>0</v>
      </c>
      <c r="E12" s="80">
        <v>0</v>
      </c>
      <c r="F12" s="80">
        <v>999.1</v>
      </c>
    </row>
    <row r="13" spans="1:9" x14ac:dyDescent="0.25">
      <c r="A13" s="78" t="s">
        <v>528</v>
      </c>
      <c r="B13" s="79" t="s">
        <v>529</v>
      </c>
      <c r="C13" s="80">
        <v>1000</v>
      </c>
      <c r="D13" s="80">
        <v>0</v>
      </c>
      <c r="E13" s="80">
        <v>0</v>
      </c>
      <c r="F13" s="80">
        <v>1000</v>
      </c>
    </row>
    <row r="14" spans="1:9" hidden="1" x14ac:dyDescent="0.25">
      <c r="A14" s="78" t="s">
        <v>530</v>
      </c>
      <c r="B14" s="79" t="s">
        <v>531</v>
      </c>
      <c r="C14" s="80">
        <v>0</v>
      </c>
      <c r="D14" s="80">
        <v>0</v>
      </c>
      <c r="E14" s="80">
        <v>0</v>
      </c>
      <c r="F14" s="80">
        <v>0</v>
      </c>
    </row>
    <row r="15" spans="1:9" hidden="1" x14ac:dyDescent="0.25">
      <c r="A15" s="78" t="s">
        <v>532</v>
      </c>
      <c r="B15" s="79" t="s">
        <v>533</v>
      </c>
      <c r="C15" s="80">
        <v>0</v>
      </c>
      <c r="D15" s="80">
        <v>0</v>
      </c>
      <c r="E15" s="80">
        <v>0</v>
      </c>
      <c r="F15" s="80">
        <v>0</v>
      </c>
    </row>
    <row r="16" spans="1:9" hidden="1" x14ac:dyDescent="0.25">
      <c r="A16" s="78" t="s">
        <v>534</v>
      </c>
      <c r="B16" s="79" t="s">
        <v>535</v>
      </c>
      <c r="C16" s="80">
        <v>0</v>
      </c>
      <c r="D16" s="80">
        <v>0</v>
      </c>
      <c r="E16" s="80">
        <v>0</v>
      </c>
      <c r="F16" s="80">
        <v>0</v>
      </c>
    </row>
    <row r="17" spans="1:6" hidden="1" x14ac:dyDescent="0.25">
      <c r="A17" s="78" t="s">
        <v>536</v>
      </c>
      <c r="B17" s="79" t="s">
        <v>537</v>
      </c>
      <c r="C17" s="80">
        <v>0</v>
      </c>
      <c r="D17" s="80">
        <v>0</v>
      </c>
      <c r="E17" s="80">
        <v>0</v>
      </c>
      <c r="F17" s="80">
        <v>0</v>
      </c>
    </row>
    <row r="18" spans="1:6" hidden="1" x14ac:dyDescent="0.25">
      <c r="A18" s="78" t="s">
        <v>538</v>
      </c>
      <c r="B18" s="79" t="s">
        <v>539</v>
      </c>
      <c r="C18" s="80">
        <v>0</v>
      </c>
      <c r="D18" s="80">
        <v>0</v>
      </c>
      <c r="E18" s="80">
        <v>0</v>
      </c>
      <c r="F18" s="80">
        <v>0</v>
      </c>
    </row>
    <row r="19" spans="1:6" hidden="1" x14ac:dyDescent="0.25">
      <c r="A19" s="78" t="s">
        <v>540</v>
      </c>
      <c r="B19" s="79" t="s">
        <v>541</v>
      </c>
      <c r="C19" s="80">
        <v>0</v>
      </c>
      <c r="D19" s="80">
        <v>0</v>
      </c>
      <c r="E19" s="80">
        <v>0</v>
      </c>
      <c r="F19" s="80">
        <v>0</v>
      </c>
    </row>
    <row r="20" spans="1:6" hidden="1" x14ac:dyDescent="0.25">
      <c r="A20" s="78" t="s">
        <v>542</v>
      </c>
      <c r="B20" s="79" t="s">
        <v>543</v>
      </c>
      <c r="C20" s="80">
        <v>0</v>
      </c>
      <c r="D20" s="80">
        <v>0</v>
      </c>
      <c r="E20" s="80">
        <v>0</v>
      </c>
      <c r="F20" s="80">
        <v>0</v>
      </c>
    </row>
    <row r="21" spans="1:6" hidden="1" x14ac:dyDescent="0.25">
      <c r="A21" s="78" t="s">
        <v>544</v>
      </c>
      <c r="B21" s="79" t="s">
        <v>545</v>
      </c>
      <c r="C21" s="80">
        <v>0</v>
      </c>
      <c r="D21" s="80">
        <v>0</v>
      </c>
      <c r="E21" s="80">
        <v>0</v>
      </c>
      <c r="F21" s="80">
        <v>0</v>
      </c>
    </row>
    <row r="22" spans="1:6" hidden="1" x14ac:dyDescent="0.25">
      <c r="A22" s="78" t="s">
        <v>546</v>
      </c>
      <c r="B22" s="79" t="s">
        <v>547</v>
      </c>
      <c r="C22" s="80">
        <v>0</v>
      </c>
      <c r="D22" s="80">
        <v>0</v>
      </c>
      <c r="E22" s="80">
        <v>0</v>
      </c>
      <c r="F22" s="80">
        <v>0</v>
      </c>
    </row>
    <row r="23" spans="1:6" hidden="1" x14ac:dyDescent="0.25">
      <c r="A23" s="78" t="s">
        <v>548</v>
      </c>
      <c r="B23" s="79" t="s">
        <v>549</v>
      </c>
      <c r="C23" s="80">
        <v>0</v>
      </c>
      <c r="D23" s="80">
        <v>0</v>
      </c>
      <c r="E23" s="80">
        <v>0</v>
      </c>
      <c r="F23" s="80">
        <v>0</v>
      </c>
    </row>
    <row r="24" spans="1:6" hidden="1" x14ac:dyDescent="0.25">
      <c r="A24" s="78" t="s">
        <v>550</v>
      </c>
      <c r="B24" s="79" t="s">
        <v>551</v>
      </c>
      <c r="C24" s="80">
        <v>0</v>
      </c>
      <c r="D24" s="80">
        <v>0</v>
      </c>
      <c r="E24" s="80">
        <v>0</v>
      </c>
      <c r="F24" s="80">
        <v>0</v>
      </c>
    </row>
    <row r="25" spans="1:6" x14ac:dyDescent="0.25">
      <c r="A25" s="76" t="s">
        <v>552</v>
      </c>
      <c r="B25" s="73" t="s">
        <v>553</v>
      </c>
      <c r="C25" s="77">
        <v>0</v>
      </c>
      <c r="D25" s="77">
        <v>3133339.81</v>
      </c>
      <c r="E25" s="77">
        <v>3133339.81</v>
      </c>
      <c r="F25" s="77">
        <v>0</v>
      </c>
    </row>
    <row r="26" spans="1:6" hidden="1" x14ac:dyDescent="0.25">
      <c r="A26" s="78" t="s">
        <v>554</v>
      </c>
      <c r="B26" s="79" t="s">
        <v>555</v>
      </c>
      <c r="C26" s="80">
        <v>-231.6</v>
      </c>
      <c r="D26" s="80">
        <v>0</v>
      </c>
      <c r="E26" s="80">
        <v>0</v>
      </c>
      <c r="F26" s="80">
        <v>0</v>
      </c>
    </row>
    <row r="27" spans="1:6" hidden="1" x14ac:dyDescent="0.25">
      <c r="A27" s="78" t="s">
        <v>556</v>
      </c>
      <c r="B27" s="79" t="s">
        <v>557</v>
      </c>
      <c r="C27" s="80">
        <v>-668663.98</v>
      </c>
      <c r="D27" s="80">
        <v>0</v>
      </c>
      <c r="E27" s="80">
        <v>0</v>
      </c>
      <c r="F27" s="80">
        <v>0</v>
      </c>
    </row>
    <row r="28" spans="1:6" hidden="1" x14ac:dyDescent="0.25">
      <c r="A28" s="78" t="s">
        <v>558</v>
      </c>
      <c r="B28" s="79" t="s">
        <v>559</v>
      </c>
      <c r="C28" s="80">
        <v>0</v>
      </c>
      <c r="D28" s="80">
        <v>0</v>
      </c>
      <c r="E28" s="80">
        <v>0</v>
      </c>
      <c r="F28" s="80">
        <v>0</v>
      </c>
    </row>
    <row r="29" spans="1:6" x14ac:dyDescent="0.25">
      <c r="A29" s="78" t="s">
        <v>560</v>
      </c>
      <c r="B29" s="79" t="s">
        <v>561</v>
      </c>
      <c r="C29" s="80">
        <v>0</v>
      </c>
      <c r="D29" s="80">
        <v>3021755.99</v>
      </c>
      <c r="E29" s="80">
        <v>3021755.99</v>
      </c>
      <c r="F29" s="80">
        <v>0</v>
      </c>
    </row>
    <row r="30" spans="1:6" x14ac:dyDescent="0.25">
      <c r="A30" s="78" t="s">
        <v>562</v>
      </c>
      <c r="B30" s="79" t="s">
        <v>563</v>
      </c>
      <c r="C30" s="80">
        <v>0</v>
      </c>
      <c r="D30" s="80">
        <v>14509.04</v>
      </c>
      <c r="E30" s="80">
        <v>14509.04</v>
      </c>
      <c r="F30" s="80">
        <v>0</v>
      </c>
    </row>
    <row r="31" spans="1:6" x14ac:dyDescent="0.25">
      <c r="A31" s="78" t="s">
        <v>564</v>
      </c>
      <c r="B31" s="79" t="s">
        <v>565</v>
      </c>
      <c r="C31" s="80">
        <v>0</v>
      </c>
      <c r="D31" s="80">
        <v>97074.78</v>
      </c>
      <c r="E31" s="80">
        <v>97074.78</v>
      </c>
      <c r="F31" s="80">
        <v>0</v>
      </c>
    </row>
    <row r="32" spans="1:6" x14ac:dyDescent="0.25">
      <c r="A32" s="78" t="s">
        <v>566</v>
      </c>
      <c r="B32" s="79" t="s">
        <v>567</v>
      </c>
      <c r="C32" s="80">
        <v>0</v>
      </c>
      <c r="D32" s="80">
        <v>0</v>
      </c>
      <c r="E32" s="80">
        <v>0</v>
      </c>
      <c r="F32" s="80">
        <v>0</v>
      </c>
    </row>
    <row r="33" spans="1:6" x14ac:dyDescent="0.25">
      <c r="A33" s="78" t="s">
        <v>568</v>
      </c>
      <c r="B33" s="79" t="s">
        <v>569</v>
      </c>
      <c r="C33" s="80">
        <v>0</v>
      </c>
      <c r="D33" s="80">
        <v>0</v>
      </c>
      <c r="E33" s="80">
        <v>0</v>
      </c>
      <c r="F33" s="80">
        <v>0</v>
      </c>
    </row>
    <row r="34" spans="1:6" x14ac:dyDescent="0.25">
      <c r="A34" s="78" t="s">
        <v>570</v>
      </c>
      <c r="B34" s="79" t="s">
        <v>571</v>
      </c>
      <c r="C34" s="80">
        <v>0</v>
      </c>
      <c r="D34" s="80">
        <v>0</v>
      </c>
      <c r="E34" s="80">
        <v>0</v>
      </c>
      <c r="F34" s="80">
        <v>0</v>
      </c>
    </row>
    <row r="35" spans="1:6" x14ac:dyDescent="0.25">
      <c r="A35" s="76" t="s">
        <v>572</v>
      </c>
      <c r="B35" s="73" t="s">
        <v>573</v>
      </c>
      <c r="C35" s="77">
        <v>6321560.2800000012</v>
      </c>
      <c r="D35" s="77">
        <v>988853.37</v>
      </c>
      <c r="E35" s="77">
        <v>671493.46000000008</v>
      </c>
      <c r="F35" s="77">
        <v>6512217.3399999999</v>
      </c>
    </row>
    <row r="36" spans="1:6" x14ac:dyDescent="0.25">
      <c r="A36" s="78" t="s">
        <v>574</v>
      </c>
      <c r="B36" s="79" t="s">
        <v>555</v>
      </c>
      <c r="C36" s="80">
        <v>0</v>
      </c>
      <c r="D36" s="80">
        <v>0</v>
      </c>
      <c r="E36" s="80">
        <v>0</v>
      </c>
      <c r="F36" s="80">
        <v>0</v>
      </c>
    </row>
    <row r="37" spans="1:6" x14ac:dyDescent="0.25">
      <c r="A37" s="78" t="s">
        <v>575</v>
      </c>
      <c r="B37" s="79" t="s">
        <v>576</v>
      </c>
      <c r="C37" s="80">
        <v>0</v>
      </c>
      <c r="D37" s="80">
        <v>0</v>
      </c>
      <c r="E37" s="80">
        <v>0</v>
      </c>
      <c r="F37" s="80">
        <v>0</v>
      </c>
    </row>
    <row r="38" spans="1:6" x14ac:dyDescent="0.25">
      <c r="A38" s="78" t="s">
        <v>577</v>
      </c>
      <c r="B38" s="79" t="s">
        <v>559</v>
      </c>
      <c r="C38" s="80">
        <v>0</v>
      </c>
      <c r="D38" s="80">
        <v>0</v>
      </c>
      <c r="E38" s="80">
        <v>0</v>
      </c>
      <c r="F38" s="80">
        <v>0</v>
      </c>
    </row>
    <row r="39" spans="1:6" x14ac:dyDescent="0.25">
      <c r="A39" s="78" t="s">
        <v>578</v>
      </c>
      <c r="B39" s="79" t="s">
        <v>561</v>
      </c>
      <c r="C39" s="80">
        <v>3750107.52</v>
      </c>
      <c r="D39" s="80">
        <v>844069.33</v>
      </c>
      <c r="E39" s="80">
        <v>671277.56</v>
      </c>
      <c r="F39" s="80">
        <v>3848492.1</v>
      </c>
    </row>
    <row r="40" spans="1:6" x14ac:dyDescent="0.25">
      <c r="A40" s="78" t="s">
        <v>579</v>
      </c>
      <c r="B40" s="79" t="s">
        <v>580</v>
      </c>
      <c r="C40" s="80">
        <v>659410.42000000004</v>
      </c>
      <c r="D40" s="80">
        <v>21171.66</v>
      </c>
      <c r="E40" s="80">
        <v>0</v>
      </c>
      <c r="F40" s="80">
        <v>667040.03</v>
      </c>
    </row>
    <row r="41" spans="1:6" x14ac:dyDescent="0.25">
      <c r="A41" s="78" t="s">
        <v>581</v>
      </c>
      <c r="B41" s="79" t="s">
        <v>563</v>
      </c>
      <c r="C41" s="80">
        <v>854295.82</v>
      </c>
      <c r="D41" s="80">
        <v>41438.46</v>
      </c>
      <c r="E41" s="80">
        <v>0</v>
      </c>
      <c r="F41" s="80">
        <v>878257.57</v>
      </c>
    </row>
    <row r="42" spans="1:6" x14ac:dyDescent="0.25">
      <c r="A42" s="78" t="s">
        <v>582</v>
      </c>
      <c r="B42" s="79" t="s">
        <v>565</v>
      </c>
      <c r="C42" s="80">
        <v>1057746.52</v>
      </c>
      <c r="D42" s="80">
        <v>82173.919999999998</v>
      </c>
      <c r="E42" s="80">
        <v>215.9</v>
      </c>
      <c r="F42" s="80">
        <v>1118427.6400000001</v>
      </c>
    </row>
    <row r="43" spans="1:6" x14ac:dyDescent="0.25">
      <c r="A43" s="78" t="s">
        <v>583</v>
      </c>
      <c r="B43" s="79" t="s">
        <v>584</v>
      </c>
      <c r="C43" s="80">
        <v>0</v>
      </c>
      <c r="D43" s="80">
        <v>0</v>
      </c>
      <c r="E43" s="80">
        <v>0</v>
      </c>
      <c r="F43" s="80">
        <v>0</v>
      </c>
    </row>
    <row r="44" spans="1:6" x14ac:dyDescent="0.25">
      <c r="A44" s="76" t="s">
        <v>585</v>
      </c>
      <c r="B44" s="73" t="s">
        <v>586</v>
      </c>
      <c r="C44" s="77">
        <v>685284.63999999978</v>
      </c>
      <c r="D44" s="77">
        <v>58569.08</v>
      </c>
      <c r="E44" s="77">
        <v>29382.989999999998</v>
      </c>
      <c r="F44" s="77">
        <v>714470.73</v>
      </c>
    </row>
    <row r="45" spans="1:6" x14ac:dyDescent="0.25">
      <c r="A45" s="76" t="s">
        <v>587</v>
      </c>
      <c r="B45" s="73" t="s">
        <v>588</v>
      </c>
      <c r="C45" s="77">
        <v>57794.080000000002</v>
      </c>
      <c r="D45" s="77">
        <v>0</v>
      </c>
      <c r="E45" s="77">
        <v>0</v>
      </c>
      <c r="F45" s="77">
        <v>57794.080000000002</v>
      </c>
    </row>
    <row r="46" spans="1:6" x14ac:dyDescent="0.25">
      <c r="A46" s="78" t="s">
        <v>589</v>
      </c>
      <c r="B46" s="79" t="s">
        <v>588</v>
      </c>
      <c r="C46" s="80">
        <v>9364.64</v>
      </c>
      <c r="D46" s="80">
        <v>0</v>
      </c>
      <c r="E46" s="80">
        <v>0</v>
      </c>
      <c r="F46" s="80">
        <v>9364.64</v>
      </c>
    </row>
    <row r="47" spans="1:6" x14ac:dyDescent="0.25">
      <c r="A47" s="78" t="s">
        <v>590</v>
      </c>
      <c r="B47" s="79" t="s">
        <v>591</v>
      </c>
      <c r="C47" s="80">
        <v>48429.440000000002</v>
      </c>
      <c r="D47" s="80">
        <v>0</v>
      </c>
      <c r="E47" s="80">
        <v>0</v>
      </c>
      <c r="F47" s="80">
        <v>48429.440000000002</v>
      </c>
    </row>
    <row r="48" spans="1:6" x14ac:dyDescent="0.25">
      <c r="A48" s="78" t="s">
        <v>592</v>
      </c>
      <c r="B48" s="79" t="s">
        <v>593</v>
      </c>
      <c r="C48" s="80">
        <v>0</v>
      </c>
      <c r="D48" s="80">
        <v>0</v>
      </c>
      <c r="E48" s="80">
        <v>0</v>
      </c>
      <c r="F48" s="80">
        <v>0</v>
      </c>
    </row>
    <row r="49" spans="1:6" x14ac:dyDescent="0.25">
      <c r="A49" s="76" t="s">
        <v>594</v>
      </c>
      <c r="B49" s="73" t="s">
        <v>595</v>
      </c>
      <c r="C49" s="77">
        <v>611153.23999999987</v>
      </c>
      <c r="D49" s="77">
        <v>58569.08</v>
      </c>
      <c r="E49" s="77">
        <v>27125.48</v>
      </c>
      <c r="F49" s="77">
        <v>642596.84</v>
      </c>
    </row>
    <row r="50" spans="1:6" x14ac:dyDescent="0.25">
      <c r="A50" s="78" t="s">
        <v>596</v>
      </c>
      <c r="B50" s="79" t="s">
        <v>597</v>
      </c>
      <c r="C50" s="80">
        <v>5627.9400000000005</v>
      </c>
      <c r="D50" s="80">
        <v>11632.48</v>
      </c>
      <c r="E50" s="80">
        <v>6460.8200000000006</v>
      </c>
      <c r="F50" s="80">
        <v>10799.599999999999</v>
      </c>
    </row>
    <row r="51" spans="1:6" x14ac:dyDescent="0.25">
      <c r="A51" s="78" t="s">
        <v>598</v>
      </c>
      <c r="B51" s="79" t="s">
        <v>599</v>
      </c>
      <c r="C51" s="80">
        <v>567030.18999999994</v>
      </c>
      <c r="D51" s="80">
        <v>41884.160000000003</v>
      </c>
      <c r="E51" s="80">
        <v>3527</v>
      </c>
      <c r="F51" s="80">
        <v>605387.35</v>
      </c>
    </row>
    <row r="52" spans="1:6" x14ac:dyDescent="0.25">
      <c r="A52" s="78" t="s">
        <v>600</v>
      </c>
      <c r="B52" s="79" t="s">
        <v>601</v>
      </c>
      <c r="C52" s="80">
        <v>52.14</v>
      </c>
      <c r="D52" s="80">
        <v>0</v>
      </c>
      <c r="E52" s="80">
        <v>0</v>
      </c>
      <c r="F52" s="80">
        <v>52.14</v>
      </c>
    </row>
    <row r="53" spans="1:6" x14ac:dyDescent="0.25">
      <c r="A53" s="78" t="s">
        <v>602</v>
      </c>
      <c r="B53" s="79" t="s">
        <v>603</v>
      </c>
      <c r="C53" s="80">
        <v>18772.2</v>
      </c>
      <c r="D53" s="80">
        <v>0</v>
      </c>
      <c r="E53" s="80">
        <v>0</v>
      </c>
      <c r="F53" s="80">
        <v>18772.2</v>
      </c>
    </row>
    <row r="54" spans="1:6" x14ac:dyDescent="0.25">
      <c r="A54" s="78" t="s">
        <v>604</v>
      </c>
      <c r="B54" s="79" t="s">
        <v>605</v>
      </c>
      <c r="C54" s="80">
        <v>3928</v>
      </c>
      <c r="D54" s="80">
        <v>0</v>
      </c>
      <c r="E54" s="80">
        <v>0</v>
      </c>
      <c r="F54" s="80">
        <v>3928</v>
      </c>
    </row>
    <row r="55" spans="1:6" x14ac:dyDescent="0.25">
      <c r="A55" s="78" t="s">
        <v>606</v>
      </c>
      <c r="B55" s="79" t="s">
        <v>607</v>
      </c>
      <c r="C55" s="80">
        <v>-4161.5</v>
      </c>
      <c r="D55" s="80">
        <v>0</v>
      </c>
      <c r="E55" s="80">
        <v>0</v>
      </c>
      <c r="F55" s="80">
        <v>-4161.5</v>
      </c>
    </row>
    <row r="56" spans="1:6" x14ac:dyDescent="0.25">
      <c r="A56" s="78" t="s">
        <v>608</v>
      </c>
      <c r="B56" s="79" t="s">
        <v>609</v>
      </c>
      <c r="C56" s="80">
        <v>19904.269999999997</v>
      </c>
      <c r="D56" s="80">
        <v>5052.4400000000005</v>
      </c>
      <c r="E56" s="80">
        <v>17137.66</v>
      </c>
      <c r="F56" s="80">
        <v>7819.049999999992</v>
      </c>
    </row>
    <row r="57" spans="1:6" x14ac:dyDescent="0.25">
      <c r="A57" s="76" t="s">
        <v>610</v>
      </c>
      <c r="B57" s="73" t="s">
        <v>611</v>
      </c>
      <c r="C57" s="77">
        <v>0</v>
      </c>
      <c r="D57" s="77">
        <v>0</v>
      </c>
      <c r="E57" s="77">
        <v>0</v>
      </c>
      <c r="F57" s="77">
        <v>0</v>
      </c>
    </row>
    <row r="58" spans="1:6" x14ac:dyDescent="0.25">
      <c r="A58" s="78" t="s">
        <v>612</v>
      </c>
      <c r="B58" s="79" t="s">
        <v>613</v>
      </c>
      <c r="C58" s="80">
        <v>0</v>
      </c>
      <c r="D58" s="80">
        <v>0</v>
      </c>
      <c r="E58" s="80">
        <v>0</v>
      </c>
      <c r="F58" s="80">
        <v>0</v>
      </c>
    </row>
    <row r="59" spans="1:6" x14ac:dyDescent="0.25">
      <c r="A59" s="78" t="s">
        <v>614</v>
      </c>
      <c r="B59" s="79" t="s">
        <v>615</v>
      </c>
      <c r="C59" s="80">
        <v>0</v>
      </c>
      <c r="D59" s="80">
        <v>0</v>
      </c>
      <c r="E59" s="80">
        <v>0</v>
      </c>
      <c r="F59" s="80">
        <v>0</v>
      </c>
    </row>
    <row r="60" spans="1:6" x14ac:dyDescent="0.25">
      <c r="A60" s="76" t="s">
        <v>616</v>
      </c>
      <c r="B60" s="73" t="s">
        <v>617</v>
      </c>
      <c r="C60" s="77">
        <v>16337.32</v>
      </c>
      <c r="D60" s="77">
        <v>0</v>
      </c>
      <c r="E60" s="77">
        <v>2257.5100000000002</v>
      </c>
      <c r="F60" s="77">
        <v>14079.810000000001</v>
      </c>
    </row>
    <row r="61" spans="1:6" x14ac:dyDescent="0.25">
      <c r="A61" s="78" t="s">
        <v>618</v>
      </c>
      <c r="B61" s="79" t="s">
        <v>619</v>
      </c>
      <c r="C61" s="80">
        <v>16337.32</v>
      </c>
      <c r="D61" s="80">
        <v>0</v>
      </c>
      <c r="E61" s="80">
        <v>2257.5100000000002</v>
      </c>
      <c r="F61" s="80">
        <v>14079.810000000001</v>
      </c>
    </row>
    <row r="62" spans="1:6" x14ac:dyDescent="0.25">
      <c r="A62" s="76" t="s">
        <v>620</v>
      </c>
      <c r="B62" s="73" t="s">
        <v>621</v>
      </c>
      <c r="C62" s="77">
        <v>6796.5</v>
      </c>
      <c r="D62" s="77">
        <v>9897.92</v>
      </c>
      <c r="E62" s="77">
        <v>0</v>
      </c>
      <c r="F62" s="77">
        <v>16694.419999999998</v>
      </c>
    </row>
    <row r="63" spans="1:6" x14ac:dyDescent="0.25">
      <c r="A63" s="78" t="s">
        <v>622</v>
      </c>
      <c r="B63" s="79" t="s">
        <v>623</v>
      </c>
      <c r="C63" s="80">
        <v>5471.9</v>
      </c>
      <c r="D63" s="80">
        <v>0</v>
      </c>
      <c r="E63" s="80">
        <v>0</v>
      </c>
      <c r="F63" s="80">
        <v>5471.9</v>
      </c>
    </row>
    <row r="64" spans="1:6" x14ac:dyDescent="0.25">
      <c r="A64" s="78" t="s">
        <v>624</v>
      </c>
      <c r="B64" s="79" t="s">
        <v>625</v>
      </c>
      <c r="C64" s="80">
        <v>1324.6</v>
      </c>
      <c r="D64" s="80">
        <v>9897.92</v>
      </c>
      <c r="E64" s="80">
        <v>0</v>
      </c>
      <c r="F64" s="80">
        <v>11222.52</v>
      </c>
    </row>
    <row r="65" spans="1:6" x14ac:dyDescent="0.25">
      <c r="A65" s="76" t="s">
        <v>40</v>
      </c>
      <c r="B65" s="73" t="s">
        <v>626</v>
      </c>
      <c r="C65" s="77">
        <v>5168402.2899999991</v>
      </c>
      <c r="D65" s="77">
        <v>13309.9</v>
      </c>
      <c r="E65" s="77">
        <v>81292.3</v>
      </c>
      <c r="F65" s="77">
        <v>5100419.8899999987</v>
      </c>
    </row>
    <row r="66" spans="1:6" x14ac:dyDescent="0.25">
      <c r="A66" s="76" t="s">
        <v>627</v>
      </c>
      <c r="B66" s="73" t="s">
        <v>628</v>
      </c>
      <c r="C66" s="77">
        <v>0</v>
      </c>
      <c r="D66" s="77">
        <v>0</v>
      </c>
      <c r="E66" s="77">
        <v>0</v>
      </c>
      <c r="F66" s="77">
        <v>0</v>
      </c>
    </row>
    <row r="67" spans="1:6" x14ac:dyDescent="0.25">
      <c r="A67" s="76" t="s">
        <v>629</v>
      </c>
      <c r="B67" s="73" t="s">
        <v>630</v>
      </c>
      <c r="C67" s="77">
        <v>0</v>
      </c>
      <c r="D67" s="77">
        <v>0</v>
      </c>
      <c r="E67" s="77">
        <v>0</v>
      </c>
      <c r="F67" s="77">
        <v>0</v>
      </c>
    </row>
    <row r="68" spans="1:6" x14ac:dyDescent="0.25">
      <c r="A68" s="78" t="s">
        <v>631</v>
      </c>
      <c r="B68" s="79" t="s">
        <v>632</v>
      </c>
      <c r="C68" s="80">
        <v>0</v>
      </c>
      <c r="D68" s="80">
        <v>0</v>
      </c>
      <c r="E68" s="80">
        <v>0</v>
      </c>
      <c r="F68" s="80">
        <v>0</v>
      </c>
    </row>
    <row r="69" spans="1:6" x14ac:dyDescent="0.25">
      <c r="A69" s="76" t="s">
        <v>633</v>
      </c>
      <c r="B69" s="73" t="s">
        <v>634</v>
      </c>
      <c r="C69" s="77">
        <v>5168402.2899999991</v>
      </c>
      <c r="D69" s="77">
        <v>13309.9</v>
      </c>
      <c r="E69" s="77">
        <v>81292.3</v>
      </c>
      <c r="F69" s="77">
        <v>5100419.8899999987</v>
      </c>
    </row>
    <row r="70" spans="1:6" x14ac:dyDescent="0.25">
      <c r="A70" s="76" t="s">
        <v>635</v>
      </c>
      <c r="B70" s="73" t="s">
        <v>634</v>
      </c>
      <c r="C70" s="77">
        <v>4156223.42</v>
      </c>
      <c r="D70" s="77">
        <v>13309.9</v>
      </c>
      <c r="E70" s="77">
        <v>0</v>
      </c>
      <c r="F70" s="77">
        <v>4169533.32</v>
      </c>
    </row>
    <row r="71" spans="1:6" x14ac:dyDescent="0.25">
      <c r="A71" s="78" t="s">
        <v>636</v>
      </c>
      <c r="B71" s="79" t="s">
        <v>53</v>
      </c>
      <c r="C71" s="80">
        <v>73765.31</v>
      </c>
      <c r="D71" s="80">
        <v>0</v>
      </c>
      <c r="E71" s="80">
        <v>0</v>
      </c>
      <c r="F71" s="80">
        <v>73765.31</v>
      </c>
    </row>
    <row r="72" spans="1:6" x14ac:dyDescent="0.25">
      <c r="A72" s="78" t="s">
        <v>637</v>
      </c>
      <c r="B72" s="79" t="s">
        <v>638</v>
      </c>
      <c r="C72" s="80">
        <v>265307.25</v>
      </c>
      <c r="D72" s="80">
        <v>0</v>
      </c>
      <c r="E72" s="80">
        <v>0</v>
      </c>
      <c r="F72" s="80">
        <v>265307.25</v>
      </c>
    </row>
    <row r="73" spans="1:6" x14ac:dyDescent="0.25">
      <c r="A73" s="78" t="s">
        <v>639</v>
      </c>
      <c r="B73" s="79" t="s">
        <v>274</v>
      </c>
      <c r="C73" s="80">
        <v>65600.990000000005</v>
      </c>
      <c r="D73" s="80">
        <v>0</v>
      </c>
      <c r="E73" s="80">
        <v>0</v>
      </c>
      <c r="F73" s="80">
        <v>65600.990000000005</v>
      </c>
    </row>
    <row r="74" spans="1:6" x14ac:dyDescent="0.25">
      <c r="A74" s="78" t="s">
        <v>640</v>
      </c>
      <c r="B74" s="79" t="s">
        <v>641</v>
      </c>
      <c r="C74" s="80">
        <v>58389.39</v>
      </c>
      <c r="D74" s="80">
        <v>0</v>
      </c>
      <c r="E74" s="80">
        <v>0</v>
      </c>
      <c r="F74" s="80">
        <v>58389.39</v>
      </c>
    </row>
    <row r="75" spans="1:6" x14ac:dyDescent="0.25">
      <c r="A75" s="78" t="s">
        <v>642</v>
      </c>
      <c r="B75" s="79" t="s">
        <v>643</v>
      </c>
      <c r="C75" s="80">
        <v>0</v>
      </c>
      <c r="D75" s="80">
        <v>0</v>
      </c>
      <c r="E75" s="80">
        <v>0</v>
      </c>
      <c r="F75" s="80">
        <v>0</v>
      </c>
    </row>
    <row r="76" spans="1:6" x14ac:dyDescent="0.25">
      <c r="A76" s="78" t="s">
        <v>644</v>
      </c>
      <c r="B76" s="79" t="s">
        <v>645</v>
      </c>
      <c r="C76" s="80">
        <v>8760.2999999999993</v>
      </c>
      <c r="D76" s="80">
        <v>0</v>
      </c>
      <c r="E76" s="80">
        <v>0</v>
      </c>
      <c r="F76" s="80">
        <v>8760.2999999999993</v>
      </c>
    </row>
    <row r="77" spans="1:6" x14ac:dyDescent="0.25">
      <c r="A77" s="78" t="s">
        <v>646</v>
      </c>
      <c r="B77" s="79" t="s">
        <v>275</v>
      </c>
      <c r="C77" s="80">
        <v>2954.17</v>
      </c>
      <c r="D77" s="80">
        <v>13309.9</v>
      </c>
      <c r="E77" s="80">
        <v>0</v>
      </c>
      <c r="F77" s="80">
        <v>16264.07</v>
      </c>
    </row>
    <row r="78" spans="1:6" x14ac:dyDescent="0.25">
      <c r="A78" s="78" t="s">
        <v>647</v>
      </c>
      <c r="B78" s="79" t="s">
        <v>648</v>
      </c>
      <c r="C78" s="80">
        <v>3681446.01</v>
      </c>
      <c r="D78" s="80">
        <v>0</v>
      </c>
      <c r="E78" s="80">
        <v>0</v>
      </c>
      <c r="F78" s="80">
        <v>3681446.01</v>
      </c>
    </row>
    <row r="79" spans="1:6" x14ac:dyDescent="0.25">
      <c r="A79" s="78" t="s">
        <v>649</v>
      </c>
      <c r="B79" s="79" t="s">
        <v>650</v>
      </c>
      <c r="C79" s="80">
        <v>0</v>
      </c>
      <c r="D79" s="80">
        <v>0</v>
      </c>
      <c r="E79" s="80">
        <v>0</v>
      </c>
      <c r="F79" s="80">
        <v>0</v>
      </c>
    </row>
    <row r="80" spans="1:6" x14ac:dyDescent="0.25">
      <c r="A80" s="76" t="s">
        <v>651</v>
      </c>
      <c r="B80" s="73" t="s">
        <v>652</v>
      </c>
      <c r="C80" s="77">
        <v>-1607817.48</v>
      </c>
      <c r="D80" s="77">
        <v>0</v>
      </c>
      <c r="E80" s="77">
        <v>66395.7</v>
      </c>
      <c r="F80" s="77">
        <v>-1674213.18</v>
      </c>
    </row>
    <row r="81" spans="1:6" x14ac:dyDescent="0.25">
      <c r="A81" s="78" t="s">
        <v>653</v>
      </c>
      <c r="B81" s="79" t="s">
        <v>654</v>
      </c>
      <c r="C81" s="80">
        <v>-16264.62</v>
      </c>
      <c r="D81" s="80">
        <v>0</v>
      </c>
      <c r="E81" s="80">
        <v>614.76</v>
      </c>
      <c r="F81" s="80">
        <v>-16879.38</v>
      </c>
    </row>
    <row r="82" spans="1:6" x14ac:dyDescent="0.25">
      <c r="A82" s="78" t="s">
        <v>655</v>
      </c>
      <c r="B82" s="79" t="s">
        <v>656</v>
      </c>
      <c r="C82" s="80">
        <v>-60473.79</v>
      </c>
      <c r="D82" s="80">
        <v>0</v>
      </c>
      <c r="E82" s="80">
        <v>2210.96</v>
      </c>
      <c r="F82" s="80">
        <v>-62684.75</v>
      </c>
    </row>
    <row r="83" spans="1:6" x14ac:dyDescent="0.25">
      <c r="A83" s="78" t="s">
        <v>657</v>
      </c>
      <c r="B83" s="79" t="s">
        <v>658</v>
      </c>
      <c r="C83" s="80">
        <v>-28343.61</v>
      </c>
      <c r="D83" s="80">
        <v>0</v>
      </c>
      <c r="E83" s="80">
        <v>1093.33</v>
      </c>
      <c r="F83" s="80">
        <v>-29436.94</v>
      </c>
    </row>
    <row r="84" spans="1:6" x14ac:dyDescent="0.25">
      <c r="A84" s="78" t="s">
        <v>659</v>
      </c>
      <c r="B84" s="79" t="s">
        <v>660</v>
      </c>
      <c r="C84" s="80">
        <v>-25831.79</v>
      </c>
      <c r="D84" s="80">
        <v>0</v>
      </c>
      <c r="E84" s="80">
        <v>973.19</v>
      </c>
      <c r="F84" s="80">
        <v>-26804.98</v>
      </c>
    </row>
    <row r="85" spans="1:6" x14ac:dyDescent="0.25">
      <c r="A85" s="78" t="s">
        <v>661</v>
      </c>
      <c r="B85" s="79" t="s">
        <v>662</v>
      </c>
      <c r="C85" s="80">
        <v>0</v>
      </c>
      <c r="D85" s="80">
        <v>0</v>
      </c>
      <c r="E85" s="80">
        <v>0</v>
      </c>
      <c r="F85" s="80">
        <v>0</v>
      </c>
    </row>
    <row r="86" spans="1:6" x14ac:dyDescent="0.25">
      <c r="A86" s="78" t="s">
        <v>663</v>
      </c>
      <c r="B86" s="79" t="s">
        <v>664</v>
      </c>
      <c r="C86" s="80">
        <v>-4302.22</v>
      </c>
      <c r="D86" s="80">
        <v>0</v>
      </c>
      <c r="E86" s="80">
        <v>146</v>
      </c>
      <c r="F86" s="80">
        <v>-4448.22</v>
      </c>
    </row>
    <row r="87" spans="1:6" x14ac:dyDescent="0.25">
      <c r="A87" s="78" t="s">
        <v>665</v>
      </c>
      <c r="B87" s="79" t="s">
        <v>666</v>
      </c>
      <c r="C87" s="80">
        <v>-22.41</v>
      </c>
      <c r="D87" s="80">
        <v>0</v>
      </c>
      <c r="E87" s="80">
        <v>0</v>
      </c>
      <c r="F87" s="80">
        <v>-22.41</v>
      </c>
    </row>
    <row r="88" spans="1:6" x14ac:dyDescent="0.25">
      <c r="A88" s="78" t="s">
        <v>667</v>
      </c>
      <c r="B88" s="79" t="s">
        <v>668</v>
      </c>
      <c r="C88" s="80">
        <v>-1472579.04</v>
      </c>
      <c r="D88" s="80">
        <v>0</v>
      </c>
      <c r="E88" s="80">
        <v>61357.46</v>
      </c>
      <c r="F88" s="80">
        <v>-1533936.5</v>
      </c>
    </row>
    <row r="89" spans="1:6" x14ac:dyDescent="0.25">
      <c r="A89" s="78" t="s">
        <v>669</v>
      </c>
      <c r="B89" s="79" t="s">
        <v>670</v>
      </c>
      <c r="C89" s="80">
        <v>0</v>
      </c>
      <c r="D89" s="80">
        <v>0</v>
      </c>
      <c r="E89" s="80">
        <v>0</v>
      </c>
      <c r="F89" s="80">
        <v>0</v>
      </c>
    </row>
    <row r="90" spans="1:6" x14ac:dyDescent="0.25">
      <c r="A90" s="76" t="s">
        <v>671</v>
      </c>
      <c r="B90" s="73" t="s">
        <v>672</v>
      </c>
      <c r="C90" s="77">
        <v>3710464.4299999997</v>
      </c>
      <c r="D90" s="77">
        <v>0</v>
      </c>
      <c r="E90" s="77">
        <v>0</v>
      </c>
      <c r="F90" s="77">
        <v>3710464.4299999997</v>
      </c>
    </row>
    <row r="91" spans="1:6" x14ac:dyDescent="0.25">
      <c r="A91" s="78" t="s">
        <v>673</v>
      </c>
      <c r="B91" s="79" t="s">
        <v>53</v>
      </c>
      <c r="C91" s="80">
        <v>207310.92</v>
      </c>
      <c r="D91" s="80">
        <v>0</v>
      </c>
      <c r="E91" s="80">
        <v>0</v>
      </c>
      <c r="F91" s="80">
        <v>207310.92</v>
      </c>
    </row>
    <row r="92" spans="1:6" x14ac:dyDescent="0.25">
      <c r="A92" s="78" t="s">
        <v>674</v>
      </c>
      <c r="B92" s="79" t="s">
        <v>638</v>
      </c>
      <c r="C92" s="80">
        <v>97042.79</v>
      </c>
      <c r="D92" s="80">
        <v>0</v>
      </c>
      <c r="E92" s="80">
        <v>0</v>
      </c>
      <c r="F92" s="80">
        <v>97042.79</v>
      </c>
    </row>
    <row r="93" spans="1:6" x14ac:dyDescent="0.25">
      <c r="A93" s="78" t="s">
        <v>675</v>
      </c>
      <c r="B93" s="79" t="s">
        <v>274</v>
      </c>
      <c r="C93" s="80">
        <v>310059.33</v>
      </c>
      <c r="D93" s="80">
        <v>0</v>
      </c>
      <c r="E93" s="80">
        <v>0</v>
      </c>
      <c r="F93" s="80">
        <v>310059.33</v>
      </c>
    </row>
    <row r="94" spans="1:6" x14ac:dyDescent="0.25">
      <c r="A94" s="78" t="s">
        <v>676</v>
      </c>
      <c r="B94" s="79" t="s">
        <v>641</v>
      </c>
      <c r="C94" s="80">
        <v>32218.44</v>
      </c>
      <c r="D94" s="80">
        <v>0</v>
      </c>
      <c r="E94" s="80">
        <v>0</v>
      </c>
      <c r="F94" s="80">
        <v>32218.44</v>
      </c>
    </row>
    <row r="95" spans="1:6" x14ac:dyDescent="0.25">
      <c r="A95" s="78" t="s">
        <v>677</v>
      </c>
      <c r="B95" s="79" t="s">
        <v>643</v>
      </c>
      <c r="C95" s="80">
        <v>42651.87</v>
      </c>
      <c r="D95" s="80">
        <v>0</v>
      </c>
      <c r="E95" s="80">
        <v>0</v>
      </c>
      <c r="F95" s="80">
        <v>42651.87</v>
      </c>
    </row>
    <row r="96" spans="1:6" x14ac:dyDescent="0.25">
      <c r="A96" s="78" t="s">
        <v>678</v>
      </c>
      <c r="B96" s="79" t="s">
        <v>645</v>
      </c>
      <c r="C96" s="80">
        <v>89527.360000000001</v>
      </c>
      <c r="D96" s="80">
        <v>0</v>
      </c>
      <c r="E96" s="80">
        <v>0</v>
      </c>
      <c r="F96" s="80">
        <v>89527.360000000001</v>
      </c>
    </row>
    <row r="97" spans="1:6" x14ac:dyDescent="0.25">
      <c r="A97" s="78" t="s">
        <v>679</v>
      </c>
      <c r="B97" s="79" t="s">
        <v>275</v>
      </c>
      <c r="C97" s="80">
        <v>5263.9</v>
      </c>
      <c r="D97" s="80">
        <v>0</v>
      </c>
      <c r="E97" s="80">
        <v>0</v>
      </c>
      <c r="F97" s="80">
        <v>5263.9</v>
      </c>
    </row>
    <row r="98" spans="1:6" x14ac:dyDescent="0.25">
      <c r="A98" s="78" t="s">
        <v>680</v>
      </c>
      <c r="B98" s="79" t="s">
        <v>648</v>
      </c>
      <c r="C98" s="80">
        <v>2884159.04</v>
      </c>
      <c r="D98" s="80">
        <v>0</v>
      </c>
      <c r="E98" s="80">
        <v>0</v>
      </c>
      <c r="F98" s="80">
        <v>2884159.04</v>
      </c>
    </row>
    <row r="99" spans="1:6" x14ac:dyDescent="0.25">
      <c r="A99" s="78" t="s">
        <v>681</v>
      </c>
      <c r="B99" s="79" t="s">
        <v>682</v>
      </c>
      <c r="C99" s="80">
        <v>42230.78</v>
      </c>
      <c r="D99" s="80">
        <v>0</v>
      </c>
      <c r="E99" s="80">
        <v>0</v>
      </c>
      <c r="F99" s="80">
        <v>42230.78</v>
      </c>
    </row>
    <row r="100" spans="1:6" x14ac:dyDescent="0.25">
      <c r="A100" s="76" t="s">
        <v>683</v>
      </c>
      <c r="B100" s="73" t="s">
        <v>684</v>
      </c>
      <c r="C100" s="77">
        <v>-1090468.08</v>
      </c>
      <c r="D100" s="77">
        <v>0</v>
      </c>
      <c r="E100" s="77">
        <v>14896.6</v>
      </c>
      <c r="F100" s="77">
        <v>-1105364.6800000002</v>
      </c>
    </row>
    <row r="101" spans="1:6" x14ac:dyDescent="0.25">
      <c r="A101" s="78" t="s">
        <v>685</v>
      </c>
      <c r="B101" s="79" t="s">
        <v>654</v>
      </c>
      <c r="C101" s="80">
        <v>-189109.72</v>
      </c>
      <c r="D101" s="80">
        <v>0</v>
      </c>
      <c r="E101" s="80">
        <v>619.13</v>
      </c>
      <c r="F101" s="80">
        <v>-189728.85</v>
      </c>
    </row>
    <row r="102" spans="1:6" x14ac:dyDescent="0.25">
      <c r="A102" s="78" t="s">
        <v>686</v>
      </c>
      <c r="B102" s="79" t="s">
        <v>656</v>
      </c>
      <c r="C102" s="80">
        <v>-58165.35</v>
      </c>
      <c r="D102" s="80">
        <v>0</v>
      </c>
      <c r="E102" s="80">
        <v>574.47</v>
      </c>
      <c r="F102" s="80">
        <v>-58739.82</v>
      </c>
    </row>
    <row r="103" spans="1:6" x14ac:dyDescent="0.25">
      <c r="A103" s="78" t="s">
        <v>687</v>
      </c>
      <c r="B103" s="79" t="s">
        <v>658</v>
      </c>
      <c r="C103" s="80">
        <v>-257687.96</v>
      </c>
      <c r="D103" s="80">
        <v>0</v>
      </c>
      <c r="E103" s="80">
        <v>3660.37</v>
      </c>
      <c r="F103" s="80">
        <v>-261348.33</v>
      </c>
    </row>
    <row r="104" spans="1:6" x14ac:dyDescent="0.25">
      <c r="A104" s="78" t="s">
        <v>688</v>
      </c>
      <c r="B104" s="79" t="s">
        <v>660</v>
      </c>
      <c r="C104" s="80">
        <v>-32218.44</v>
      </c>
      <c r="D104" s="80">
        <v>0</v>
      </c>
      <c r="E104" s="80">
        <v>0</v>
      </c>
      <c r="F104" s="80">
        <v>-32218.44</v>
      </c>
    </row>
    <row r="105" spans="1:6" x14ac:dyDescent="0.25">
      <c r="A105" s="78" t="s">
        <v>689</v>
      </c>
      <c r="B105" s="79" t="s">
        <v>662</v>
      </c>
      <c r="C105" s="80">
        <v>-42651.87</v>
      </c>
      <c r="D105" s="80">
        <v>0</v>
      </c>
      <c r="E105" s="80">
        <v>0</v>
      </c>
      <c r="F105" s="80">
        <v>-42651.87</v>
      </c>
    </row>
    <row r="106" spans="1:6" x14ac:dyDescent="0.25">
      <c r="A106" s="78" t="s">
        <v>690</v>
      </c>
      <c r="B106" s="79" t="s">
        <v>664</v>
      </c>
      <c r="C106" s="80">
        <v>-79965.600000000006</v>
      </c>
      <c r="D106" s="80">
        <v>0</v>
      </c>
      <c r="E106" s="80">
        <v>404.14</v>
      </c>
      <c r="F106" s="80">
        <v>-80369.740000000005</v>
      </c>
    </row>
    <row r="107" spans="1:6" x14ac:dyDescent="0.25">
      <c r="A107" s="78" t="s">
        <v>691</v>
      </c>
      <c r="B107" s="79" t="s">
        <v>666</v>
      </c>
      <c r="C107" s="80">
        <v>-5313.16</v>
      </c>
      <c r="D107" s="80">
        <v>0</v>
      </c>
      <c r="E107" s="80">
        <v>24.63</v>
      </c>
      <c r="F107" s="80">
        <v>-5337.79</v>
      </c>
    </row>
    <row r="108" spans="1:6" x14ac:dyDescent="0.25">
      <c r="A108" s="78" t="s">
        <v>692</v>
      </c>
      <c r="B108" s="79" t="s">
        <v>668</v>
      </c>
      <c r="C108" s="80">
        <v>-387653.86</v>
      </c>
      <c r="D108" s="80">
        <v>0</v>
      </c>
      <c r="E108" s="80">
        <v>9613.86</v>
      </c>
      <c r="F108" s="80">
        <v>-397267.72</v>
      </c>
    </row>
    <row r="109" spans="1:6" x14ac:dyDescent="0.25">
      <c r="A109" s="78" t="s">
        <v>693</v>
      </c>
      <c r="B109" s="79" t="s">
        <v>694</v>
      </c>
      <c r="C109" s="80">
        <v>-37702.120000000003</v>
      </c>
      <c r="D109" s="80">
        <v>0</v>
      </c>
      <c r="E109" s="80">
        <v>0</v>
      </c>
      <c r="F109" s="80">
        <v>-37702.120000000003</v>
      </c>
    </row>
    <row r="110" spans="1:6" x14ac:dyDescent="0.25">
      <c r="A110" s="76" t="s">
        <v>695</v>
      </c>
      <c r="B110" s="73" t="s">
        <v>696</v>
      </c>
      <c r="C110" s="77">
        <v>0</v>
      </c>
      <c r="D110" s="77">
        <v>0</v>
      </c>
      <c r="E110" s="77">
        <v>0</v>
      </c>
      <c r="F110" s="77">
        <v>0</v>
      </c>
    </row>
    <row r="111" spans="1:6" x14ac:dyDescent="0.25">
      <c r="A111" s="76" t="s">
        <v>697</v>
      </c>
      <c r="B111" s="73" t="s">
        <v>696</v>
      </c>
      <c r="C111" s="77">
        <v>0</v>
      </c>
      <c r="D111" s="77">
        <v>0</v>
      </c>
      <c r="E111" s="77">
        <v>0</v>
      </c>
      <c r="F111" s="77">
        <v>0</v>
      </c>
    </row>
    <row r="112" spans="1:6" x14ac:dyDescent="0.25">
      <c r="A112" s="78" t="s">
        <v>698</v>
      </c>
      <c r="B112" s="79" t="s">
        <v>699</v>
      </c>
      <c r="C112" s="80">
        <v>0</v>
      </c>
      <c r="D112" s="80">
        <v>0</v>
      </c>
      <c r="E112" s="80">
        <v>0</v>
      </c>
      <c r="F112" s="80">
        <v>0</v>
      </c>
    </row>
    <row r="113" spans="1:9" x14ac:dyDescent="0.25">
      <c r="A113" s="76" t="s">
        <v>700</v>
      </c>
      <c r="B113" s="73" t="s">
        <v>701</v>
      </c>
      <c r="C113" s="77">
        <v>0</v>
      </c>
      <c r="D113" s="77">
        <v>0</v>
      </c>
      <c r="E113" s="77">
        <v>0</v>
      </c>
      <c r="F113" s="77">
        <v>0</v>
      </c>
    </row>
    <row r="114" spans="1:9" x14ac:dyDescent="0.25">
      <c r="A114" s="78" t="s">
        <v>702</v>
      </c>
      <c r="B114" s="79" t="s">
        <v>703</v>
      </c>
      <c r="C114" s="80">
        <v>0</v>
      </c>
      <c r="D114" s="80">
        <v>0</v>
      </c>
      <c r="E114" s="80">
        <v>0</v>
      </c>
      <c r="F114" s="80">
        <v>0</v>
      </c>
    </row>
    <row r="115" spans="1:9" x14ac:dyDescent="0.25">
      <c r="A115" s="76" t="s">
        <v>704</v>
      </c>
      <c r="B115" s="73" t="s">
        <v>705</v>
      </c>
      <c r="C115" s="77">
        <v>0</v>
      </c>
      <c r="D115" s="77">
        <v>0</v>
      </c>
      <c r="E115" s="77">
        <v>0</v>
      </c>
      <c r="F115" s="77">
        <v>0</v>
      </c>
    </row>
    <row r="116" spans="1:9" x14ac:dyDescent="0.25">
      <c r="A116" s="76" t="s">
        <v>706</v>
      </c>
      <c r="B116" s="73" t="s">
        <v>705</v>
      </c>
      <c r="C116" s="77">
        <v>9635.4599999999991</v>
      </c>
      <c r="D116" s="77">
        <v>0</v>
      </c>
      <c r="E116" s="77">
        <v>0</v>
      </c>
      <c r="F116" s="77">
        <v>9635.4599999999991</v>
      </c>
    </row>
    <row r="117" spans="1:9" x14ac:dyDescent="0.25">
      <c r="A117" s="78" t="s">
        <v>707</v>
      </c>
      <c r="B117" s="79" t="s">
        <v>699</v>
      </c>
      <c r="C117" s="80">
        <v>9635.4599999999991</v>
      </c>
      <c r="D117" s="80">
        <v>0</v>
      </c>
      <c r="E117" s="80">
        <v>0</v>
      </c>
      <c r="F117" s="80">
        <v>9635.4599999999991</v>
      </c>
    </row>
    <row r="118" spans="1:9" x14ac:dyDescent="0.25">
      <c r="A118" s="76" t="s">
        <v>708</v>
      </c>
      <c r="B118" s="73" t="s">
        <v>709</v>
      </c>
      <c r="C118" s="77">
        <v>-9635.4599999999991</v>
      </c>
      <c r="D118" s="77">
        <v>0</v>
      </c>
      <c r="E118" s="77">
        <v>0</v>
      </c>
      <c r="F118" s="77">
        <v>-9635.4599999999991</v>
      </c>
    </row>
    <row r="119" spans="1:9" x14ac:dyDescent="0.25">
      <c r="A119" s="78" t="s">
        <v>710</v>
      </c>
      <c r="B119" s="79" t="s">
        <v>711</v>
      </c>
      <c r="C119" s="80">
        <v>-9635.4599999999991</v>
      </c>
      <c r="D119" s="80">
        <v>0</v>
      </c>
      <c r="E119" s="80">
        <v>0</v>
      </c>
      <c r="F119" s="80">
        <v>-9635.4599999999991</v>
      </c>
    </row>
    <row r="120" spans="1:9" x14ac:dyDescent="0.25">
      <c r="A120" s="76" t="s">
        <v>363</v>
      </c>
      <c r="B120" s="73" t="s">
        <v>712</v>
      </c>
      <c r="C120" s="77">
        <v>-11935307.52</v>
      </c>
      <c r="D120" s="77">
        <v>1339594.47</v>
      </c>
      <c r="E120" s="77">
        <v>1802970.3599999999</v>
      </c>
      <c r="F120" s="77">
        <v>-12398683.41</v>
      </c>
      <c r="H120" s="74">
        <f>C120-F120</f>
        <v>463375.8900000006</v>
      </c>
      <c r="I120" s="74">
        <f>+H120-H121</f>
        <v>88737.650000000314</v>
      </c>
    </row>
    <row r="121" spans="1:9" x14ac:dyDescent="0.25">
      <c r="A121" s="76" t="s">
        <v>67</v>
      </c>
      <c r="B121" s="73" t="s">
        <v>713</v>
      </c>
      <c r="C121" s="77">
        <v>-1782967.17</v>
      </c>
      <c r="D121" s="77">
        <v>706900.51</v>
      </c>
      <c r="E121" s="77">
        <v>1064208.2899999998</v>
      </c>
      <c r="F121" s="77">
        <v>-2140274.9500000002</v>
      </c>
      <c r="H121" s="74">
        <f>C121-F121+17330.46</f>
        <v>374638.24000000028</v>
      </c>
      <c r="I121" s="74">
        <f>+[2]QUADRIMESTRAL!H99</f>
        <v>0</v>
      </c>
    </row>
    <row r="122" spans="1:9" x14ac:dyDescent="0.25">
      <c r="A122" s="76" t="s">
        <v>714</v>
      </c>
      <c r="B122" s="73" t="s">
        <v>715</v>
      </c>
      <c r="C122" s="77">
        <v>-574194.46000000008</v>
      </c>
      <c r="D122" s="77">
        <v>441990.33999999997</v>
      </c>
      <c r="E122" s="77">
        <v>706811.49</v>
      </c>
      <c r="F122" s="77">
        <v>-839015.6100000001</v>
      </c>
    </row>
    <row r="123" spans="1:9" x14ac:dyDescent="0.25">
      <c r="A123" s="76" t="s">
        <v>716</v>
      </c>
      <c r="B123" s="73" t="s">
        <v>717</v>
      </c>
      <c r="C123" s="77">
        <v>-363901.41000000003</v>
      </c>
      <c r="D123" s="77">
        <v>441990.33999999997</v>
      </c>
      <c r="E123" s="77">
        <v>376147.04000000004</v>
      </c>
      <c r="F123" s="77">
        <v>-298058.11000000004</v>
      </c>
    </row>
    <row r="124" spans="1:9" x14ac:dyDescent="0.25">
      <c r="A124" s="78" t="s">
        <v>718</v>
      </c>
      <c r="B124" s="79" t="s">
        <v>719</v>
      </c>
      <c r="C124" s="80">
        <v>-99217.170000000027</v>
      </c>
      <c r="D124" s="80">
        <v>29897.72</v>
      </c>
      <c r="E124" s="80">
        <v>43792.540000000008</v>
      </c>
      <c r="F124" s="80">
        <v>-113111.99000000002</v>
      </c>
      <c r="H124" s="70">
        <v>-17330.459999999963</v>
      </c>
    </row>
    <row r="125" spans="1:9" x14ac:dyDescent="0.25">
      <c r="A125" s="78" t="s">
        <v>720</v>
      </c>
      <c r="B125" s="79" t="s">
        <v>721</v>
      </c>
      <c r="C125" s="80">
        <v>-69502.3</v>
      </c>
      <c r="D125" s="80">
        <v>412092.62</v>
      </c>
      <c r="E125" s="80">
        <v>332354.5</v>
      </c>
      <c r="F125" s="80">
        <v>10235.82</v>
      </c>
    </row>
    <row r="126" spans="1:9" x14ac:dyDescent="0.25">
      <c r="A126" s="78" t="s">
        <v>722</v>
      </c>
      <c r="B126" s="79" t="s">
        <v>723</v>
      </c>
      <c r="C126" s="80">
        <v>0</v>
      </c>
      <c r="D126" s="80">
        <v>0</v>
      </c>
      <c r="E126" s="80">
        <v>0</v>
      </c>
      <c r="F126" s="80">
        <v>0</v>
      </c>
    </row>
    <row r="127" spans="1:9" x14ac:dyDescent="0.25">
      <c r="A127" s="78" t="s">
        <v>724</v>
      </c>
      <c r="B127" s="79" t="s">
        <v>725</v>
      </c>
      <c r="C127" s="80">
        <v>-178519.74</v>
      </c>
      <c r="D127" s="80">
        <v>0</v>
      </c>
      <c r="E127" s="80">
        <v>0</v>
      </c>
      <c r="F127" s="80">
        <v>-178519.74</v>
      </c>
    </row>
    <row r="128" spans="1:9" x14ac:dyDescent="0.25">
      <c r="A128" s="78" t="s">
        <v>726</v>
      </c>
      <c r="B128" s="79" t="s">
        <v>727</v>
      </c>
      <c r="C128" s="80">
        <v>0</v>
      </c>
      <c r="D128" s="80">
        <v>0</v>
      </c>
      <c r="E128" s="80">
        <v>0</v>
      </c>
      <c r="F128" s="80">
        <v>0</v>
      </c>
    </row>
    <row r="129" spans="1:6" x14ac:dyDescent="0.25">
      <c r="A129" s="78" t="s">
        <v>728</v>
      </c>
      <c r="B129" s="79" t="s">
        <v>729</v>
      </c>
      <c r="C129" s="80">
        <v>-13355.03</v>
      </c>
      <c r="D129" s="80">
        <v>0</v>
      </c>
      <c r="E129" s="80">
        <v>0</v>
      </c>
      <c r="F129" s="80">
        <v>-13355.03</v>
      </c>
    </row>
    <row r="130" spans="1:6" x14ac:dyDescent="0.25">
      <c r="A130" s="78" t="s">
        <v>730</v>
      </c>
      <c r="B130" s="79" t="s">
        <v>731</v>
      </c>
      <c r="C130" s="80">
        <v>-3307.17</v>
      </c>
      <c r="D130" s="80">
        <v>0</v>
      </c>
      <c r="E130" s="80">
        <v>0</v>
      </c>
      <c r="F130" s="80">
        <v>-3307.17</v>
      </c>
    </row>
    <row r="131" spans="1:6" x14ac:dyDescent="0.25">
      <c r="A131" s="76" t="s">
        <v>732</v>
      </c>
      <c r="B131" s="73" t="s">
        <v>733</v>
      </c>
      <c r="C131" s="77">
        <v>-210293.05000000005</v>
      </c>
      <c r="D131" s="77">
        <v>0</v>
      </c>
      <c r="E131" s="77">
        <v>330664.45</v>
      </c>
      <c r="F131" s="77">
        <v>-540957.50000000012</v>
      </c>
    </row>
    <row r="132" spans="1:6" x14ac:dyDescent="0.25">
      <c r="A132" s="78" t="s">
        <v>734</v>
      </c>
      <c r="B132" s="79" t="s">
        <v>735</v>
      </c>
      <c r="C132" s="80">
        <v>-47.19</v>
      </c>
      <c r="D132" s="80">
        <v>0</v>
      </c>
      <c r="E132" s="80">
        <v>0</v>
      </c>
      <c r="F132" s="80">
        <v>-47.19</v>
      </c>
    </row>
    <row r="133" spans="1:6" x14ac:dyDescent="0.25">
      <c r="A133" s="78" t="s">
        <v>736</v>
      </c>
      <c r="B133" s="79" t="s">
        <v>737</v>
      </c>
      <c r="C133" s="80">
        <v>319077.42</v>
      </c>
      <c r="D133" s="80">
        <v>0</v>
      </c>
      <c r="E133" s="80">
        <v>330664.45</v>
      </c>
      <c r="F133" s="80">
        <v>-11587.030000000028</v>
      </c>
    </row>
    <row r="134" spans="1:6" x14ac:dyDescent="0.25">
      <c r="A134" s="78" t="s">
        <v>738</v>
      </c>
      <c r="B134" s="79" t="s">
        <v>739</v>
      </c>
      <c r="C134" s="80">
        <v>413.51</v>
      </c>
      <c r="D134" s="80">
        <v>0</v>
      </c>
      <c r="E134" s="80">
        <v>0</v>
      </c>
      <c r="F134" s="80">
        <v>413.51</v>
      </c>
    </row>
    <row r="135" spans="1:6" x14ac:dyDescent="0.25">
      <c r="A135" s="78" t="s">
        <v>740</v>
      </c>
      <c r="B135" s="79" t="s">
        <v>741</v>
      </c>
      <c r="C135" s="80">
        <v>0</v>
      </c>
      <c r="D135" s="80">
        <v>0</v>
      </c>
      <c r="E135" s="80">
        <v>0</v>
      </c>
      <c r="F135" s="80">
        <v>0</v>
      </c>
    </row>
    <row r="136" spans="1:6" x14ac:dyDescent="0.25">
      <c r="A136" s="78" t="s">
        <v>742</v>
      </c>
      <c r="B136" s="79" t="s">
        <v>743</v>
      </c>
      <c r="C136" s="80">
        <v>0</v>
      </c>
      <c r="D136" s="80">
        <v>0</v>
      </c>
      <c r="E136" s="80">
        <v>0</v>
      </c>
      <c r="F136" s="80">
        <v>0</v>
      </c>
    </row>
    <row r="137" spans="1:6" x14ac:dyDescent="0.25">
      <c r="A137" s="78" t="s">
        <v>744</v>
      </c>
      <c r="B137" s="79" t="s">
        <v>745</v>
      </c>
      <c r="C137" s="80">
        <v>-13.98</v>
      </c>
      <c r="D137" s="80">
        <v>0</v>
      </c>
      <c r="E137" s="80">
        <v>0</v>
      </c>
      <c r="F137" s="80">
        <v>-13.98</v>
      </c>
    </row>
    <row r="138" spans="1:6" x14ac:dyDescent="0.25">
      <c r="A138" s="78" t="s">
        <v>746</v>
      </c>
      <c r="B138" s="79" t="s">
        <v>747</v>
      </c>
      <c r="C138" s="80">
        <v>-529722.81000000006</v>
      </c>
      <c r="D138" s="80">
        <v>0</v>
      </c>
      <c r="E138" s="80">
        <v>0</v>
      </c>
      <c r="F138" s="80">
        <v>-529722.81000000006</v>
      </c>
    </row>
    <row r="139" spans="1:6" x14ac:dyDescent="0.25">
      <c r="A139" s="76" t="s">
        <v>748</v>
      </c>
      <c r="B139" s="73" t="s">
        <v>749</v>
      </c>
      <c r="C139" s="77">
        <v>-648022.94999999984</v>
      </c>
      <c r="D139" s="77">
        <v>239377.16999999998</v>
      </c>
      <c r="E139" s="77">
        <v>265058.57999999996</v>
      </c>
      <c r="F139" s="77">
        <v>-673704.36</v>
      </c>
    </row>
    <row r="140" spans="1:6" x14ac:dyDescent="0.25">
      <c r="A140" s="76" t="s">
        <v>750</v>
      </c>
      <c r="B140" s="73" t="s">
        <v>751</v>
      </c>
      <c r="C140" s="77">
        <v>-646616.50999999989</v>
      </c>
      <c r="D140" s="77">
        <v>239377.16999999998</v>
      </c>
      <c r="E140" s="77">
        <v>265058.57999999996</v>
      </c>
      <c r="F140" s="77">
        <v>-672297.92</v>
      </c>
    </row>
    <row r="141" spans="1:6" x14ac:dyDescent="0.25">
      <c r="A141" s="78" t="s">
        <v>752</v>
      </c>
      <c r="B141" s="79" t="s">
        <v>753</v>
      </c>
      <c r="C141" s="80">
        <v>0</v>
      </c>
      <c r="D141" s="80">
        <v>222731.4</v>
      </c>
      <c r="E141" s="80">
        <v>142333.54999999999</v>
      </c>
      <c r="F141" s="80">
        <v>80397.850000000006</v>
      </c>
    </row>
    <row r="142" spans="1:6" x14ac:dyDescent="0.25">
      <c r="A142" s="78" t="s">
        <v>754</v>
      </c>
      <c r="B142" s="79" t="s">
        <v>755</v>
      </c>
      <c r="C142" s="80">
        <v>0</v>
      </c>
      <c r="D142" s="80">
        <v>0</v>
      </c>
      <c r="E142" s="80">
        <v>0</v>
      </c>
      <c r="F142" s="80">
        <v>0</v>
      </c>
    </row>
    <row r="143" spans="1:6" x14ac:dyDescent="0.25">
      <c r="A143" s="78" t="s">
        <v>756</v>
      </c>
      <c r="B143" s="79" t="s">
        <v>757</v>
      </c>
      <c r="C143" s="80">
        <v>-19903.669999999998</v>
      </c>
      <c r="D143" s="80">
        <v>0</v>
      </c>
      <c r="E143" s="80">
        <v>0</v>
      </c>
      <c r="F143" s="80">
        <v>-19903.669999999998</v>
      </c>
    </row>
    <row r="144" spans="1:6" x14ac:dyDescent="0.25">
      <c r="A144" s="78" t="s">
        <v>758</v>
      </c>
      <c r="B144" s="79" t="s">
        <v>759</v>
      </c>
      <c r="C144" s="80">
        <v>-322806.38999999996</v>
      </c>
      <c r="D144" s="80">
        <v>0</v>
      </c>
      <c r="E144" s="80">
        <v>68002.55</v>
      </c>
      <c r="F144" s="80">
        <v>-390808.94000000006</v>
      </c>
    </row>
    <row r="145" spans="1:6" x14ac:dyDescent="0.25">
      <c r="A145" s="78" t="s">
        <v>760</v>
      </c>
      <c r="B145" s="79" t="s">
        <v>761</v>
      </c>
      <c r="C145" s="80">
        <v>-100761.68</v>
      </c>
      <c r="D145" s="80">
        <v>16645.77</v>
      </c>
      <c r="E145" s="80">
        <v>32565.01</v>
      </c>
      <c r="F145" s="80">
        <v>-116680.92000000001</v>
      </c>
    </row>
    <row r="146" spans="1:6" x14ac:dyDescent="0.25">
      <c r="A146" s="78" t="s">
        <v>762</v>
      </c>
      <c r="B146" s="79" t="s">
        <v>763</v>
      </c>
      <c r="C146" s="80">
        <v>-165376.32000000001</v>
      </c>
      <c r="D146" s="80">
        <v>0</v>
      </c>
      <c r="E146" s="80">
        <v>19909.68</v>
      </c>
      <c r="F146" s="80">
        <v>-185286</v>
      </c>
    </row>
    <row r="147" spans="1:6" x14ac:dyDescent="0.25">
      <c r="A147" s="78" t="s">
        <v>764</v>
      </c>
      <c r="B147" s="79" t="s">
        <v>765</v>
      </c>
      <c r="C147" s="80">
        <v>-7671.2</v>
      </c>
      <c r="D147" s="80">
        <v>0</v>
      </c>
      <c r="E147" s="80">
        <v>2022.79</v>
      </c>
      <c r="F147" s="80">
        <v>-9693.99</v>
      </c>
    </row>
    <row r="148" spans="1:6" x14ac:dyDescent="0.25">
      <c r="A148" s="78" t="s">
        <v>766</v>
      </c>
      <c r="B148" s="79" t="s">
        <v>767</v>
      </c>
      <c r="C148" s="80">
        <v>-45</v>
      </c>
      <c r="D148" s="80">
        <v>0</v>
      </c>
      <c r="E148" s="80">
        <v>225</v>
      </c>
      <c r="F148" s="80">
        <v>-270</v>
      </c>
    </row>
    <row r="149" spans="1:6" x14ac:dyDescent="0.25">
      <c r="A149" s="78" t="s">
        <v>768</v>
      </c>
      <c r="B149" s="79" t="s">
        <v>769</v>
      </c>
      <c r="C149" s="80">
        <v>-20765.240000000002</v>
      </c>
      <c r="D149" s="80">
        <v>0</v>
      </c>
      <c r="E149" s="80">
        <v>0</v>
      </c>
      <c r="F149" s="80">
        <v>-20765.240000000002</v>
      </c>
    </row>
    <row r="150" spans="1:6" x14ac:dyDescent="0.25">
      <c r="A150" s="78" t="s">
        <v>770</v>
      </c>
      <c r="B150" s="79" t="s">
        <v>771</v>
      </c>
      <c r="C150" s="80">
        <v>-9287.01</v>
      </c>
      <c r="D150" s="80">
        <v>0</v>
      </c>
      <c r="E150" s="80">
        <v>0</v>
      </c>
      <c r="F150" s="80">
        <v>-9287.01</v>
      </c>
    </row>
    <row r="151" spans="1:6" x14ac:dyDescent="0.25">
      <c r="A151" s="78" t="s">
        <v>772</v>
      </c>
      <c r="B151" s="79" t="s">
        <v>727</v>
      </c>
      <c r="C151" s="80">
        <v>0</v>
      </c>
      <c r="D151" s="80">
        <v>0</v>
      </c>
      <c r="E151" s="80">
        <v>0</v>
      </c>
      <c r="F151" s="80">
        <v>0</v>
      </c>
    </row>
    <row r="152" spans="1:6" x14ac:dyDescent="0.25">
      <c r="A152" s="76" t="s">
        <v>773</v>
      </c>
      <c r="B152" s="73" t="s">
        <v>774</v>
      </c>
      <c r="C152" s="77">
        <v>-1406.44</v>
      </c>
      <c r="D152" s="77">
        <v>0</v>
      </c>
      <c r="E152" s="77">
        <v>0</v>
      </c>
      <c r="F152" s="77">
        <v>-1406.44</v>
      </c>
    </row>
    <row r="153" spans="1:6" x14ac:dyDescent="0.25">
      <c r="A153" s="78" t="s">
        <v>775</v>
      </c>
      <c r="B153" s="79" t="s">
        <v>776</v>
      </c>
      <c r="C153" s="80">
        <v>0</v>
      </c>
      <c r="D153" s="80">
        <v>0</v>
      </c>
      <c r="E153" s="80">
        <v>0</v>
      </c>
      <c r="F153" s="80">
        <v>0</v>
      </c>
    </row>
    <row r="154" spans="1:6" x14ac:dyDescent="0.25">
      <c r="A154" s="78" t="s">
        <v>777</v>
      </c>
      <c r="B154" s="79" t="s">
        <v>778</v>
      </c>
      <c r="C154" s="80">
        <v>-1406.44</v>
      </c>
      <c r="D154" s="80">
        <v>0</v>
      </c>
      <c r="E154" s="80">
        <v>0</v>
      </c>
      <c r="F154" s="80">
        <v>-1406.44</v>
      </c>
    </row>
    <row r="155" spans="1:6" x14ac:dyDescent="0.25">
      <c r="A155" s="78" t="s">
        <v>779</v>
      </c>
      <c r="B155" s="79" t="s">
        <v>780</v>
      </c>
      <c r="C155" s="80">
        <v>0</v>
      </c>
      <c r="D155" s="80">
        <v>0</v>
      </c>
      <c r="E155" s="80">
        <v>0</v>
      </c>
      <c r="F155" s="80">
        <v>0</v>
      </c>
    </row>
    <row r="156" spans="1:6" x14ac:dyDescent="0.25">
      <c r="A156" s="78" t="s">
        <v>781</v>
      </c>
      <c r="B156" s="79" t="s">
        <v>782</v>
      </c>
      <c r="C156" s="80">
        <v>0</v>
      </c>
      <c r="D156" s="80">
        <v>0</v>
      </c>
      <c r="E156" s="80">
        <v>0</v>
      </c>
      <c r="F156" s="80">
        <v>0</v>
      </c>
    </row>
    <row r="157" spans="1:6" x14ac:dyDescent="0.25">
      <c r="A157" s="76" t="s">
        <v>783</v>
      </c>
      <c r="B157" s="73" t="s">
        <v>784</v>
      </c>
      <c r="C157" s="77">
        <v>-108195.41</v>
      </c>
      <c r="D157" s="77">
        <v>0</v>
      </c>
      <c r="E157" s="77">
        <v>25884.959999999999</v>
      </c>
      <c r="F157" s="77">
        <v>-134080.37</v>
      </c>
    </row>
    <row r="158" spans="1:6" x14ac:dyDescent="0.25">
      <c r="A158" s="76" t="s">
        <v>785</v>
      </c>
      <c r="B158" s="73" t="s">
        <v>786</v>
      </c>
      <c r="C158" s="77">
        <v>-108195.41</v>
      </c>
      <c r="D158" s="77">
        <v>0</v>
      </c>
      <c r="E158" s="77">
        <v>25884.959999999999</v>
      </c>
      <c r="F158" s="77">
        <v>-134080.37</v>
      </c>
    </row>
    <row r="159" spans="1:6" x14ac:dyDescent="0.25">
      <c r="A159" s="78" t="s">
        <v>787</v>
      </c>
      <c r="B159" s="79" t="s">
        <v>788</v>
      </c>
      <c r="C159" s="80">
        <v>-6399.58</v>
      </c>
      <c r="D159" s="80">
        <v>0</v>
      </c>
      <c r="E159" s="80">
        <v>1539.22</v>
      </c>
      <c r="F159" s="80">
        <v>-7938.8000000000029</v>
      </c>
    </row>
    <row r="160" spans="1:6" x14ac:dyDescent="0.25">
      <c r="A160" s="78" t="s">
        <v>789</v>
      </c>
      <c r="B160" s="79" t="s">
        <v>790</v>
      </c>
      <c r="C160" s="80">
        <v>-29110.879999999997</v>
      </c>
      <c r="D160" s="80">
        <v>0</v>
      </c>
      <c r="E160" s="80">
        <v>6877.3099999999995</v>
      </c>
      <c r="F160" s="80">
        <v>-35988.189999999995</v>
      </c>
    </row>
    <row r="161" spans="1:6" x14ac:dyDescent="0.25">
      <c r="A161" s="78" t="s">
        <v>791</v>
      </c>
      <c r="B161" s="79" t="s">
        <v>792</v>
      </c>
      <c r="C161" s="80">
        <v>-15791.029999999999</v>
      </c>
      <c r="D161" s="80">
        <v>0</v>
      </c>
      <c r="E161" s="80">
        <v>2603.54</v>
      </c>
      <c r="F161" s="80">
        <v>-18394.57</v>
      </c>
    </row>
    <row r="162" spans="1:6" x14ac:dyDescent="0.25">
      <c r="A162" s="78" t="s">
        <v>793</v>
      </c>
      <c r="B162" s="79" t="s">
        <v>794</v>
      </c>
      <c r="C162" s="80">
        <v>-56893.919999999998</v>
      </c>
      <c r="D162" s="80">
        <v>0</v>
      </c>
      <c r="E162" s="80">
        <v>14864.890000000001</v>
      </c>
      <c r="F162" s="80">
        <v>-71758.81</v>
      </c>
    </row>
    <row r="163" spans="1:6" x14ac:dyDescent="0.25">
      <c r="A163" s="78" t="s">
        <v>795</v>
      </c>
      <c r="B163" s="79" t="s">
        <v>796</v>
      </c>
      <c r="C163" s="80">
        <v>0</v>
      </c>
      <c r="D163" s="80">
        <v>0</v>
      </c>
      <c r="E163" s="80">
        <v>0</v>
      </c>
      <c r="F163" s="80">
        <v>0</v>
      </c>
    </row>
    <row r="164" spans="1:6" x14ac:dyDescent="0.25">
      <c r="A164" s="76" t="s">
        <v>797</v>
      </c>
      <c r="B164" s="73" t="s">
        <v>798</v>
      </c>
      <c r="C164" s="77">
        <v>-452554.35000000003</v>
      </c>
      <c r="D164" s="77">
        <v>25533.000000000004</v>
      </c>
      <c r="E164" s="77">
        <v>66453.259999999995</v>
      </c>
      <c r="F164" s="77">
        <v>-493474.61</v>
      </c>
    </row>
    <row r="165" spans="1:6" x14ac:dyDescent="0.25">
      <c r="A165" s="76" t="s">
        <v>799</v>
      </c>
      <c r="B165" s="73" t="s">
        <v>800</v>
      </c>
      <c r="C165" s="77">
        <v>-452554.35000000003</v>
      </c>
      <c r="D165" s="77">
        <v>25533.000000000004</v>
      </c>
      <c r="E165" s="77">
        <v>66453.259999999995</v>
      </c>
      <c r="F165" s="77">
        <v>-493474.61</v>
      </c>
    </row>
    <row r="166" spans="1:6" x14ac:dyDescent="0.25">
      <c r="A166" s="78" t="s">
        <v>801</v>
      </c>
      <c r="B166" s="79" t="s">
        <v>802</v>
      </c>
      <c r="C166" s="80">
        <v>-252194.48000000004</v>
      </c>
      <c r="D166" s="80">
        <v>15797.440000000002</v>
      </c>
      <c r="E166" s="80">
        <v>29824.18</v>
      </c>
      <c r="F166" s="80">
        <v>-266221.22000000003</v>
      </c>
    </row>
    <row r="167" spans="1:6" x14ac:dyDescent="0.25">
      <c r="A167" s="78" t="s">
        <v>803</v>
      </c>
      <c r="B167" s="79" t="s">
        <v>804</v>
      </c>
      <c r="C167" s="80">
        <v>-83674.159999999989</v>
      </c>
      <c r="D167" s="80">
        <v>3186.24</v>
      </c>
      <c r="E167" s="80">
        <v>19583.439999999999</v>
      </c>
      <c r="F167" s="80">
        <v>-100071.36</v>
      </c>
    </row>
    <row r="168" spans="1:6" x14ac:dyDescent="0.25">
      <c r="A168" s="78" t="s">
        <v>805</v>
      </c>
      <c r="B168" s="79" t="s">
        <v>806</v>
      </c>
      <c r="C168" s="80">
        <v>-20175.309999999994</v>
      </c>
      <c r="D168" s="80">
        <v>1263.77</v>
      </c>
      <c r="E168" s="80">
        <v>2385.89</v>
      </c>
      <c r="F168" s="80">
        <v>-21297.43</v>
      </c>
    </row>
    <row r="169" spans="1:6" x14ac:dyDescent="0.25">
      <c r="A169" s="78" t="s">
        <v>807</v>
      </c>
      <c r="B169" s="79" t="s">
        <v>808</v>
      </c>
      <c r="C169" s="80">
        <v>-2521.8999999999996</v>
      </c>
      <c r="D169" s="80">
        <v>157.97</v>
      </c>
      <c r="E169" s="80">
        <v>298.23</v>
      </c>
      <c r="F169" s="80">
        <v>-2662.16</v>
      </c>
    </row>
    <row r="170" spans="1:6" x14ac:dyDescent="0.25">
      <c r="A170" s="78" t="s">
        <v>809</v>
      </c>
      <c r="B170" s="79" t="s">
        <v>810</v>
      </c>
      <c r="C170" s="80">
        <v>-64578.979999999996</v>
      </c>
      <c r="D170" s="80">
        <v>4028.34</v>
      </c>
      <c r="E170" s="80">
        <v>7605.2</v>
      </c>
      <c r="F170" s="80">
        <v>-68155.839999999997</v>
      </c>
    </row>
    <row r="171" spans="1:6" x14ac:dyDescent="0.25">
      <c r="A171" s="78" t="s">
        <v>811</v>
      </c>
      <c r="B171" s="79" t="s">
        <v>812</v>
      </c>
      <c r="C171" s="80">
        <v>-6819.4800000000014</v>
      </c>
      <c r="D171" s="80">
        <v>254.89</v>
      </c>
      <c r="E171" s="80">
        <v>1566.63</v>
      </c>
      <c r="F171" s="80">
        <v>-8131.22</v>
      </c>
    </row>
    <row r="172" spans="1:6" x14ac:dyDescent="0.25">
      <c r="A172" s="78" t="s">
        <v>813</v>
      </c>
      <c r="B172" s="79" t="s">
        <v>814</v>
      </c>
      <c r="C172" s="80">
        <v>-852.46</v>
      </c>
      <c r="D172" s="80">
        <v>31.86</v>
      </c>
      <c r="E172" s="80">
        <v>195.87</v>
      </c>
      <c r="F172" s="80">
        <v>-1016.47</v>
      </c>
    </row>
    <row r="173" spans="1:6" x14ac:dyDescent="0.25">
      <c r="A173" s="78" t="s">
        <v>815</v>
      </c>
      <c r="B173" s="79" t="s">
        <v>816</v>
      </c>
      <c r="C173" s="80">
        <v>-21737.58</v>
      </c>
      <c r="D173" s="80">
        <v>812.49</v>
      </c>
      <c r="E173" s="80">
        <v>4993.82</v>
      </c>
      <c r="F173" s="80">
        <v>-25918.910000000003</v>
      </c>
    </row>
    <row r="174" spans="1:6" x14ac:dyDescent="0.25">
      <c r="A174" s="76" t="s">
        <v>817</v>
      </c>
      <c r="B174" s="73" t="s">
        <v>818</v>
      </c>
      <c r="C174" s="77">
        <v>-10152340.35</v>
      </c>
      <c r="D174" s="77">
        <v>632693.96</v>
      </c>
      <c r="E174" s="77">
        <v>738762.07000000007</v>
      </c>
      <c r="F174" s="77">
        <v>-10258408.459999999</v>
      </c>
    </row>
    <row r="175" spans="1:6" x14ac:dyDescent="0.25">
      <c r="A175" s="76" t="s">
        <v>819</v>
      </c>
      <c r="B175" s="73" t="s">
        <v>820</v>
      </c>
      <c r="C175" s="77">
        <v>-7526653.8300000001</v>
      </c>
      <c r="D175" s="77">
        <v>617797.36</v>
      </c>
      <c r="E175" s="77">
        <v>725452.17</v>
      </c>
      <c r="F175" s="77">
        <v>-7634308.6399999987</v>
      </c>
    </row>
    <row r="176" spans="1:6" x14ac:dyDescent="0.25">
      <c r="A176" s="76" t="s">
        <v>821</v>
      </c>
      <c r="B176" s="73" t="s">
        <v>820</v>
      </c>
      <c r="C176" s="77">
        <v>-7526653.8300000001</v>
      </c>
      <c r="D176" s="77">
        <v>617797.36</v>
      </c>
      <c r="E176" s="77">
        <v>725452.17</v>
      </c>
      <c r="F176" s="77">
        <v>-7634308.6399999987</v>
      </c>
    </row>
    <row r="177" spans="1:6" x14ac:dyDescent="0.25">
      <c r="A177" s="78" t="s">
        <v>822</v>
      </c>
      <c r="B177" s="79" t="s">
        <v>823</v>
      </c>
      <c r="C177" s="80">
        <v>-3761392.79</v>
      </c>
      <c r="D177" s="80">
        <v>551401.66</v>
      </c>
      <c r="E177" s="80">
        <v>725452.17</v>
      </c>
      <c r="F177" s="80">
        <v>-3935443.3</v>
      </c>
    </row>
    <row r="178" spans="1:6" x14ac:dyDescent="0.25">
      <c r="A178" s="78" t="s">
        <v>824</v>
      </c>
      <c r="B178" s="79" t="s">
        <v>825</v>
      </c>
      <c r="C178" s="80">
        <v>-578758.76</v>
      </c>
      <c r="D178" s="80">
        <v>0</v>
      </c>
      <c r="E178" s="80">
        <v>0</v>
      </c>
      <c r="F178" s="80">
        <v>-578758.76</v>
      </c>
    </row>
    <row r="179" spans="1:6" x14ac:dyDescent="0.25">
      <c r="A179" s="78" t="s">
        <v>826</v>
      </c>
      <c r="B179" s="79" t="s">
        <v>827</v>
      </c>
      <c r="C179" s="80">
        <v>-643786.51</v>
      </c>
      <c r="D179" s="80">
        <v>0</v>
      </c>
      <c r="E179" s="80">
        <v>0</v>
      </c>
      <c r="F179" s="80">
        <v>-643786.51</v>
      </c>
    </row>
    <row r="180" spans="1:6" x14ac:dyDescent="0.25">
      <c r="A180" s="78" t="s">
        <v>828</v>
      </c>
      <c r="B180" s="79" t="s">
        <v>829</v>
      </c>
      <c r="C180" s="80">
        <v>-2542715.77</v>
      </c>
      <c r="D180" s="80">
        <v>66395.7</v>
      </c>
      <c r="E180" s="80">
        <v>0</v>
      </c>
      <c r="F180" s="80">
        <v>-2476320.0699999998</v>
      </c>
    </row>
    <row r="181" spans="1:6" x14ac:dyDescent="0.25">
      <c r="A181" s="76" t="s">
        <v>830</v>
      </c>
      <c r="B181" s="73" t="s">
        <v>798</v>
      </c>
      <c r="C181" s="77">
        <v>-2625686.52</v>
      </c>
      <c r="D181" s="77">
        <v>14896.6</v>
      </c>
      <c r="E181" s="77">
        <v>13309.9</v>
      </c>
      <c r="F181" s="77">
        <v>-2624099.8200000003</v>
      </c>
    </row>
    <row r="182" spans="1:6" x14ac:dyDescent="0.25">
      <c r="A182" s="76" t="s">
        <v>831</v>
      </c>
      <c r="B182" s="73" t="s">
        <v>798</v>
      </c>
      <c r="C182" s="77">
        <v>0</v>
      </c>
      <c r="D182" s="77">
        <v>0</v>
      </c>
      <c r="E182" s="77">
        <v>0</v>
      </c>
      <c r="F182" s="77">
        <v>0</v>
      </c>
    </row>
    <row r="183" spans="1:6" x14ac:dyDescent="0.25">
      <c r="A183" s="78" t="s">
        <v>832</v>
      </c>
      <c r="B183" s="79" t="s">
        <v>833</v>
      </c>
      <c r="C183" s="80">
        <v>0</v>
      </c>
      <c r="D183" s="80">
        <v>0</v>
      </c>
      <c r="E183" s="80">
        <v>0</v>
      </c>
      <c r="F183" s="80">
        <v>0</v>
      </c>
    </row>
    <row r="184" spans="1:6" x14ac:dyDescent="0.25">
      <c r="A184" s="76" t="s">
        <v>834</v>
      </c>
      <c r="B184" s="73" t="s">
        <v>835</v>
      </c>
      <c r="C184" s="77">
        <v>-2625686.52</v>
      </c>
      <c r="D184" s="77">
        <v>14896.6</v>
      </c>
      <c r="E184" s="77">
        <v>13309.9</v>
      </c>
      <c r="F184" s="77">
        <v>-2624099.8200000003</v>
      </c>
    </row>
    <row r="185" spans="1:6" x14ac:dyDescent="0.25">
      <c r="A185" s="78" t="s">
        <v>836</v>
      </c>
      <c r="B185" s="79" t="s">
        <v>837</v>
      </c>
      <c r="C185" s="80">
        <v>-2625686.52</v>
      </c>
      <c r="D185" s="80">
        <v>14896.6</v>
      </c>
      <c r="E185" s="80">
        <v>13309.9</v>
      </c>
      <c r="F185" s="80">
        <v>-2624099.8200000003</v>
      </c>
    </row>
    <row r="186" spans="1:6" x14ac:dyDescent="0.25">
      <c r="A186" s="76" t="s">
        <v>838</v>
      </c>
      <c r="B186" s="73" t="s">
        <v>839</v>
      </c>
      <c r="C186" s="77">
        <v>0</v>
      </c>
      <c r="D186" s="77">
        <v>0</v>
      </c>
      <c r="E186" s="77">
        <v>0</v>
      </c>
      <c r="F186" s="77">
        <v>0</v>
      </c>
    </row>
    <row r="187" spans="1:6" x14ac:dyDescent="0.25">
      <c r="A187" s="76" t="s">
        <v>840</v>
      </c>
      <c r="B187" s="73" t="s">
        <v>839</v>
      </c>
      <c r="C187" s="77">
        <v>0</v>
      </c>
      <c r="D187" s="77">
        <v>0</v>
      </c>
      <c r="E187" s="77">
        <v>0</v>
      </c>
      <c r="F187" s="77">
        <v>0</v>
      </c>
    </row>
    <row r="188" spans="1:6" x14ac:dyDescent="0.25">
      <c r="A188" s="76" t="s">
        <v>841</v>
      </c>
      <c r="B188" s="73" t="s">
        <v>839</v>
      </c>
      <c r="C188" s="77">
        <v>0</v>
      </c>
      <c r="D188" s="77">
        <v>0</v>
      </c>
      <c r="E188" s="77">
        <v>0</v>
      </c>
      <c r="F188" s="77">
        <v>0</v>
      </c>
    </row>
    <row r="189" spans="1:6" x14ac:dyDescent="0.25">
      <c r="A189" s="78" t="s">
        <v>842</v>
      </c>
      <c r="B189" s="79" t="s">
        <v>839</v>
      </c>
      <c r="C189" s="80">
        <v>0</v>
      </c>
      <c r="D189" s="80">
        <v>0</v>
      </c>
      <c r="E189" s="80">
        <v>0</v>
      </c>
      <c r="F189" s="80">
        <v>0</v>
      </c>
    </row>
    <row r="190" spans="1:6" x14ac:dyDescent="0.25">
      <c r="A190" s="76" t="s">
        <v>843</v>
      </c>
      <c r="B190" s="73" t="s">
        <v>844</v>
      </c>
      <c r="C190" s="77">
        <v>0</v>
      </c>
      <c r="D190" s="77">
        <v>0</v>
      </c>
      <c r="E190" s="77">
        <v>0</v>
      </c>
      <c r="F190" s="77">
        <v>0</v>
      </c>
    </row>
    <row r="191" spans="1:6" x14ac:dyDescent="0.25">
      <c r="A191" s="76" t="s">
        <v>845</v>
      </c>
      <c r="B191" s="73" t="s">
        <v>844</v>
      </c>
      <c r="C191" s="77">
        <v>0</v>
      </c>
      <c r="D191" s="77">
        <v>0</v>
      </c>
      <c r="E191" s="77">
        <v>0</v>
      </c>
      <c r="F191" s="77">
        <v>0</v>
      </c>
    </row>
    <row r="192" spans="1:6" x14ac:dyDescent="0.25">
      <c r="A192" s="78" t="s">
        <v>846</v>
      </c>
      <c r="B192" s="79" t="s">
        <v>847</v>
      </c>
      <c r="C192" s="80">
        <v>0</v>
      </c>
      <c r="D192" s="80">
        <v>0</v>
      </c>
      <c r="E192" s="80">
        <v>0</v>
      </c>
      <c r="F192" s="80">
        <v>0</v>
      </c>
    </row>
    <row r="193" spans="1:6" x14ac:dyDescent="0.25">
      <c r="A193" s="76" t="s">
        <v>366</v>
      </c>
      <c r="B193" s="73" t="s">
        <v>848</v>
      </c>
      <c r="C193" s="77">
        <v>-4831812.3100000005</v>
      </c>
      <c r="D193" s="77">
        <v>0</v>
      </c>
      <c r="E193" s="77">
        <v>611498.6</v>
      </c>
      <c r="F193" s="77">
        <v>-5443310.9100000001</v>
      </c>
    </row>
    <row r="194" spans="1:6" x14ac:dyDescent="0.25">
      <c r="A194" s="76" t="s">
        <v>69</v>
      </c>
      <c r="B194" s="73" t="s">
        <v>849</v>
      </c>
      <c r="C194" s="77">
        <v>-4831812.3100000005</v>
      </c>
      <c r="D194" s="77">
        <v>0</v>
      </c>
      <c r="E194" s="77">
        <v>611498.6</v>
      </c>
      <c r="F194" s="77">
        <v>-5443310.9100000001</v>
      </c>
    </row>
    <row r="195" spans="1:6" x14ac:dyDescent="0.25">
      <c r="A195" s="76" t="s">
        <v>850</v>
      </c>
      <c r="B195" s="73" t="s">
        <v>851</v>
      </c>
      <c r="C195" s="77">
        <v>-4831812.3100000005</v>
      </c>
      <c r="D195" s="77">
        <v>0</v>
      </c>
      <c r="E195" s="77">
        <v>611498.6</v>
      </c>
      <c r="F195" s="77">
        <v>-5443310.9100000001</v>
      </c>
    </row>
    <row r="196" spans="1:6" x14ac:dyDescent="0.25">
      <c r="A196" s="76" t="s">
        <v>852</v>
      </c>
      <c r="B196" s="73" t="s">
        <v>853</v>
      </c>
      <c r="C196" s="77">
        <v>-4630455.04</v>
      </c>
      <c r="D196" s="77">
        <v>0</v>
      </c>
      <c r="E196" s="77">
        <v>587283.88</v>
      </c>
      <c r="F196" s="77">
        <v>-5217738.92</v>
      </c>
    </row>
    <row r="197" spans="1:6" x14ac:dyDescent="0.25">
      <c r="A197" s="78" t="s">
        <v>854</v>
      </c>
      <c r="B197" s="79" t="s">
        <v>855</v>
      </c>
      <c r="C197" s="80">
        <v>-4112390.25</v>
      </c>
      <c r="D197" s="80">
        <v>0</v>
      </c>
      <c r="E197" s="80">
        <v>505991.58</v>
      </c>
      <c r="F197" s="80">
        <v>-4618381.83</v>
      </c>
    </row>
    <row r="198" spans="1:6" x14ac:dyDescent="0.25">
      <c r="A198" s="78" t="s">
        <v>856</v>
      </c>
      <c r="B198" s="79" t="s">
        <v>857</v>
      </c>
      <c r="C198" s="80">
        <v>-518064.79000000004</v>
      </c>
      <c r="D198" s="80">
        <v>0</v>
      </c>
      <c r="E198" s="80">
        <v>81292.3</v>
      </c>
      <c r="F198" s="80">
        <v>-599357.09</v>
      </c>
    </row>
    <row r="199" spans="1:6" x14ac:dyDescent="0.25">
      <c r="A199" s="76" t="s">
        <v>858</v>
      </c>
      <c r="B199" s="73" t="s">
        <v>859</v>
      </c>
      <c r="C199" s="77">
        <v>-201357.27000000002</v>
      </c>
      <c r="D199" s="77">
        <v>0</v>
      </c>
      <c r="E199" s="77">
        <v>24214.720000000001</v>
      </c>
      <c r="F199" s="77">
        <v>-225571.99000000002</v>
      </c>
    </row>
    <row r="200" spans="1:6" x14ac:dyDescent="0.25">
      <c r="A200" s="78" t="s">
        <v>860</v>
      </c>
      <c r="B200" s="79" t="s">
        <v>861</v>
      </c>
      <c r="C200" s="80">
        <v>-193717.76000000001</v>
      </c>
      <c r="D200" s="80">
        <v>0</v>
      </c>
      <c r="E200" s="80">
        <v>24214.720000000001</v>
      </c>
      <c r="F200" s="80">
        <v>-217932.48</v>
      </c>
    </row>
    <row r="201" spans="1:6" x14ac:dyDescent="0.25">
      <c r="A201" s="78" t="s">
        <v>862</v>
      </c>
      <c r="B201" s="79" t="s">
        <v>863</v>
      </c>
      <c r="C201" s="80">
        <v>-7639.51</v>
      </c>
      <c r="D201" s="80">
        <v>0</v>
      </c>
      <c r="E201" s="80">
        <v>0</v>
      </c>
      <c r="F201" s="80">
        <v>-7639.51</v>
      </c>
    </row>
    <row r="202" spans="1:6" x14ac:dyDescent="0.25">
      <c r="A202" s="78" t="s">
        <v>864</v>
      </c>
      <c r="B202" s="79" t="s">
        <v>865</v>
      </c>
      <c r="C202" s="80">
        <v>0</v>
      </c>
      <c r="D202" s="80">
        <v>0</v>
      </c>
      <c r="E202" s="80">
        <v>0</v>
      </c>
      <c r="F202" s="80">
        <v>0</v>
      </c>
    </row>
    <row r="203" spans="1:6" x14ac:dyDescent="0.25">
      <c r="A203" s="78" t="s">
        <v>866</v>
      </c>
      <c r="B203" s="79" t="s">
        <v>867</v>
      </c>
      <c r="C203" s="80">
        <v>0</v>
      </c>
      <c r="D203" s="80">
        <v>0</v>
      </c>
      <c r="E203" s="80">
        <v>0</v>
      </c>
      <c r="F203" s="80">
        <v>0</v>
      </c>
    </row>
    <row r="204" spans="1:6" x14ac:dyDescent="0.25">
      <c r="A204" s="76" t="s">
        <v>78</v>
      </c>
      <c r="B204" s="73" t="s">
        <v>868</v>
      </c>
      <c r="C204" s="77">
        <v>4831812.3100000005</v>
      </c>
      <c r="D204" s="77">
        <v>747239.81</v>
      </c>
      <c r="E204" s="77">
        <v>103641.03</v>
      </c>
      <c r="F204" s="77">
        <v>5475411.0899999989</v>
      </c>
    </row>
    <row r="205" spans="1:6" x14ac:dyDescent="0.25">
      <c r="A205" s="76" t="s">
        <v>80</v>
      </c>
      <c r="B205" s="73" t="s">
        <v>869</v>
      </c>
      <c r="C205" s="77">
        <v>4095937.9400000004</v>
      </c>
      <c r="D205" s="77">
        <v>564028.06000000006</v>
      </c>
      <c r="E205" s="77">
        <v>22484.800000000003</v>
      </c>
      <c r="F205" s="77">
        <v>4637481.1999999993</v>
      </c>
    </row>
    <row r="206" spans="1:6" x14ac:dyDescent="0.25">
      <c r="A206" s="76" t="s">
        <v>870</v>
      </c>
      <c r="B206" s="73" t="s">
        <v>871</v>
      </c>
      <c r="C206" s="77">
        <v>2347583.4300000002</v>
      </c>
      <c r="D206" s="77">
        <v>284778.7</v>
      </c>
      <c r="E206" s="77">
        <v>19536.72</v>
      </c>
      <c r="F206" s="77">
        <v>2612825.4099999997</v>
      </c>
    </row>
    <row r="207" spans="1:6" x14ac:dyDescent="0.25">
      <c r="A207" s="76" t="s">
        <v>872</v>
      </c>
      <c r="B207" s="73" t="s">
        <v>873</v>
      </c>
      <c r="C207" s="77">
        <v>1192547.4300000002</v>
      </c>
      <c r="D207" s="77">
        <v>125812.15999999999</v>
      </c>
      <c r="E207" s="77">
        <v>3039.18</v>
      </c>
      <c r="F207" s="77">
        <v>1315320.4100000001</v>
      </c>
    </row>
    <row r="208" spans="1:6" x14ac:dyDescent="0.25">
      <c r="A208" s="78" t="s">
        <v>874</v>
      </c>
      <c r="B208" s="79" t="s">
        <v>875</v>
      </c>
      <c r="C208" s="80">
        <v>1134251.3900000001</v>
      </c>
      <c r="D208" s="80">
        <v>108113.4</v>
      </c>
      <c r="E208" s="80">
        <v>102.52</v>
      </c>
      <c r="F208" s="80">
        <v>1242262.27</v>
      </c>
    </row>
    <row r="209" spans="1:6" x14ac:dyDescent="0.25">
      <c r="A209" s="78" t="s">
        <v>876</v>
      </c>
      <c r="B209" s="79" t="s">
        <v>877</v>
      </c>
      <c r="C209" s="80">
        <v>0</v>
      </c>
      <c r="D209" s="80">
        <v>0</v>
      </c>
      <c r="E209" s="80">
        <v>0</v>
      </c>
      <c r="F209" s="80">
        <v>0</v>
      </c>
    </row>
    <row r="210" spans="1:6" x14ac:dyDescent="0.25">
      <c r="A210" s="78" t="s">
        <v>878</v>
      </c>
      <c r="B210" s="79" t="s">
        <v>879</v>
      </c>
      <c r="C210" s="80">
        <v>0</v>
      </c>
      <c r="D210" s="80">
        <v>0</v>
      </c>
      <c r="E210" s="80">
        <v>0</v>
      </c>
      <c r="F210" s="80">
        <v>0</v>
      </c>
    </row>
    <row r="211" spans="1:6" x14ac:dyDescent="0.25">
      <c r="A211" s="78" t="s">
        <v>880</v>
      </c>
      <c r="B211" s="79" t="s">
        <v>881</v>
      </c>
      <c r="C211" s="80">
        <v>0</v>
      </c>
      <c r="D211" s="80">
        <v>0</v>
      </c>
      <c r="E211" s="80">
        <v>0</v>
      </c>
      <c r="F211" s="80">
        <v>0</v>
      </c>
    </row>
    <row r="212" spans="1:6" x14ac:dyDescent="0.25">
      <c r="A212" s="78" t="s">
        <v>882</v>
      </c>
      <c r="B212" s="79" t="s">
        <v>883</v>
      </c>
      <c r="C212" s="80">
        <v>1479.11</v>
      </c>
      <c r="D212" s="80">
        <v>0</v>
      </c>
      <c r="E212" s="80">
        <v>0</v>
      </c>
      <c r="F212" s="80">
        <v>1479.11</v>
      </c>
    </row>
    <row r="213" spans="1:6" x14ac:dyDescent="0.25">
      <c r="A213" s="78" t="s">
        <v>884</v>
      </c>
      <c r="B213" s="79" t="s">
        <v>885</v>
      </c>
      <c r="C213" s="80">
        <v>0</v>
      </c>
      <c r="D213" s="80">
        <v>0</v>
      </c>
      <c r="E213" s="80">
        <v>0</v>
      </c>
      <c r="F213" s="80">
        <v>0</v>
      </c>
    </row>
    <row r="214" spans="1:6" x14ac:dyDescent="0.25">
      <c r="A214" s="78" t="s">
        <v>886</v>
      </c>
      <c r="B214" s="79" t="s">
        <v>887</v>
      </c>
      <c r="C214" s="80">
        <v>0</v>
      </c>
      <c r="D214" s="80">
        <v>7300</v>
      </c>
      <c r="E214" s="80">
        <v>0</v>
      </c>
      <c r="F214" s="80">
        <v>7300</v>
      </c>
    </row>
    <row r="215" spans="1:6" x14ac:dyDescent="0.25">
      <c r="A215" s="78" t="s">
        <v>888</v>
      </c>
      <c r="B215" s="79" t="s">
        <v>889</v>
      </c>
      <c r="C215" s="80">
        <v>56816.930000000008</v>
      </c>
      <c r="D215" s="80">
        <v>10398.76</v>
      </c>
      <c r="E215" s="80">
        <v>2936.66</v>
      </c>
      <c r="F215" s="80">
        <v>64279.030000000013</v>
      </c>
    </row>
    <row r="216" spans="1:6" x14ac:dyDescent="0.25">
      <c r="A216" s="78" t="s">
        <v>890</v>
      </c>
      <c r="B216" s="79" t="s">
        <v>891</v>
      </c>
      <c r="C216" s="80">
        <v>0</v>
      </c>
      <c r="D216" s="80">
        <v>0</v>
      </c>
      <c r="E216" s="80">
        <v>0</v>
      </c>
      <c r="F216" s="80">
        <v>0</v>
      </c>
    </row>
    <row r="217" spans="1:6" x14ac:dyDescent="0.25">
      <c r="A217" s="76" t="s">
        <v>892</v>
      </c>
      <c r="B217" s="73" t="s">
        <v>893</v>
      </c>
      <c r="C217" s="77">
        <v>342550.95999999996</v>
      </c>
      <c r="D217" s="77">
        <v>5263.11</v>
      </c>
      <c r="E217" s="77">
        <v>14241.19</v>
      </c>
      <c r="F217" s="77">
        <v>333572.88</v>
      </c>
    </row>
    <row r="218" spans="1:6" x14ac:dyDescent="0.25">
      <c r="A218" s="78" t="s">
        <v>894</v>
      </c>
      <c r="B218" s="79" t="s">
        <v>895</v>
      </c>
      <c r="C218" s="80">
        <v>179113.16</v>
      </c>
      <c r="D218" s="80">
        <v>995.31000000000006</v>
      </c>
      <c r="E218" s="80">
        <v>8284.49</v>
      </c>
      <c r="F218" s="80">
        <v>171823.98000000004</v>
      </c>
    </row>
    <row r="219" spans="1:6" x14ac:dyDescent="0.25">
      <c r="A219" s="78" t="s">
        <v>896</v>
      </c>
      <c r="B219" s="79" t="s">
        <v>897</v>
      </c>
      <c r="C219" s="80">
        <v>3704.0600000000004</v>
      </c>
      <c r="D219" s="80">
        <v>0</v>
      </c>
      <c r="E219" s="80">
        <v>703.56999999999994</v>
      </c>
      <c r="F219" s="80">
        <v>3000.4900000000011</v>
      </c>
    </row>
    <row r="220" spans="1:6" x14ac:dyDescent="0.25">
      <c r="A220" s="78" t="s">
        <v>898</v>
      </c>
      <c r="B220" s="79" t="s">
        <v>899</v>
      </c>
      <c r="C220" s="80">
        <v>141412.28999999995</v>
      </c>
      <c r="D220" s="80">
        <v>2934.88</v>
      </c>
      <c r="E220" s="80">
        <v>2156.96</v>
      </c>
      <c r="F220" s="80">
        <v>142190.20999999996</v>
      </c>
    </row>
    <row r="221" spans="1:6" x14ac:dyDescent="0.25">
      <c r="A221" s="78" t="s">
        <v>900</v>
      </c>
      <c r="B221" s="79" t="s">
        <v>901</v>
      </c>
      <c r="C221" s="80">
        <v>14670.249999999996</v>
      </c>
      <c r="D221" s="80">
        <v>1332.9199999999998</v>
      </c>
      <c r="E221" s="80">
        <v>3096.1699999999996</v>
      </c>
      <c r="F221" s="80">
        <v>12907</v>
      </c>
    </row>
    <row r="222" spans="1:6" x14ac:dyDescent="0.25">
      <c r="A222" s="78" t="s">
        <v>902</v>
      </c>
      <c r="B222" s="79" t="s">
        <v>903</v>
      </c>
      <c r="C222" s="80">
        <v>1910.4</v>
      </c>
      <c r="D222" s="80">
        <v>0</v>
      </c>
      <c r="E222" s="80">
        <v>0</v>
      </c>
      <c r="F222" s="80">
        <v>1910.4</v>
      </c>
    </row>
    <row r="223" spans="1:6" x14ac:dyDescent="0.25">
      <c r="A223" s="78" t="s">
        <v>904</v>
      </c>
      <c r="B223" s="79" t="s">
        <v>905</v>
      </c>
      <c r="C223" s="80">
        <v>1740.8</v>
      </c>
      <c r="D223" s="80">
        <v>0</v>
      </c>
      <c r="E223" s="80">
        <v>0</v>
      </c>
      <c r="F223" s="80">
        <v>1740.8</v>
      </c>
    </row>
    <row r="224" spans="1:6" x14ac:dyDescent="0.25">
      <c r="A224" s="76" t="s">
        <v>906</v>
      </c>
      <c r="B224" s="73" t="s">
        <v>907</v>
      </c>
      <c r="C224" s="77">
        <v>487233.57999999996</v>
      </c>
      <c r="D224" s="77">
        <v>83745.349999999991</v>
      </c>
      <c r="E224" s="77">
        <v>0</v>
      </c>
      <c r="F224" s="77">
        <v>570978.92999999993</v>
      </c>
    </row>
    <row r="225" spans="1:6" x14ac:dyDescent="0.25">
      <c r="A225" s="78" t="s">
        <v>908</v>
      </c>
      <c r="B225" s="79" t="s">
        <v>909</v>
      </c>
      <c r="C225" s="80">
        <v>296397.98</v>
      </c>
      <c r="D225" s="80">
        <v>48407.8</v>
      </c>
      <c r="E225" s="80">
        <v>0</v>
      </c>
      <c r="F225" s="80">
        <v>344805.78</v>
      </c>
    </row>
    <row r="226" spans="1:6" x14ac:dyDescent="0.25">
      <c r="A226" s="78" t="s">
        <v>910</v>
      </c>
      <c r="B226" s="79" t="s">
        <v>911</v>
      </c>
      <c r="C226" s="80">
        <v>179249.24999999997</v>
      </c>
      <c r="D226" s="80">
        <v>31979.179999999997</v>
      </c>
      <c r="E226" s="80">
        <v>0</v>
      </c>
      <c r="F226" s="80">
        <v>211228.43</v>
      </c>
    </row>
    <row r="227" spans="1:6" x14ac:dyDescent="0.25">
      <c r="A227" s="78" t="s">
        <v>912</v>
      </c>
      <c r="B227" s="79" t="s">
        <v>913</v>
      </c>
      <c r="C227" s="80">
        <v>11586.35</v>
      </c>
      <c r="D227" s="80">
        <v>1898.37</v>
      </c>
      <c r="E227" s="80">
        <v>0</v>
      </c>
      <c r="F227" s="80">
        <v>13484.72</v>
      </c>
    </row>
    <row r="228" spans="1:6" x14ac:dyDescent="0.25">
      <c r="A228" s="78" t="s">
        <v>914</v>
      </c>
      <c r="B228" s="79" t="s">
        <v>915</v>
      </c>
      <c r="C228" s="80">
        <v>0</v>
      </c>
      <c r="D228" s="80">
        <v>1460</v>
      </c>
      <c r="E228" s="80">
        <v>0</v>
      </c>
      <c r="F228" s="80">
        <v>1460</v>
      </c>
    </row>
    <row r="229" spans="1:6" x14ac:dyDescent="0.25">
      <c r="A229" s="76" t="s">
        <v>916</v>
      </c>
      <c r="B229" s="73" t="s">
        <v>800</v>
      </c>
      <c r="C229" s="77">
        <v>318711.17000000004</v>
      </c>
      <c r="D229" s="77">
        <v>68170.080000000002</v>
      </c>
      <c r="E229" s="77">
        <v>2256.3500000000004</v>
      </c>
      <c r="F229" s="77">
        <v>384624.89999999997</v>
      </c>
    </row>
    <row r="230" spans="1:6" x14ac:dyDescent="0.25">
      <c r="A230" s="78" t="s">
        <v>917</v>
      </c>
      <c r="B230" s="79" t="s">
        <v>918</v>
      </c>
      <c r="C230" s="80">
        <v>156099.74000000002</v>
      </c>
      <c r="D230" s="80">
        <v>30805.22</v>
      </c>
      <c r="E230" s="80">
        <v>0.02</v>
      </c>
      <c r="F230" s="80">
        <v>186904.94</v>
      </c>
    </row>
    <row r="231" spans="1:6" x14ac:dyDescent="0.25">
      <c r="A231" s="78" t="s">
        <v>919</v>
      </c>
      <c r="B231" s="79" t="s">
        <v>920</v>
      </c>
      <c r="C231" s="80">
        <v>12618.890000000003</v>
      </c>
      <c r="D231" s="80">
        <v>7605.2</v>
      </c>
      <c r="E231" s="80">
        <v>1667.69</v>
      </c>
      <c r="F231" s="80">
        <v>18556.400000000001</v>
      </c>
    </row>
    <row r="232" spans="1:6" x14ac:dyDescent="0.25">
      <c r="A232" s="78" t="s">
        <v>921</v>
      </c>
      <c r="B232" s="79" t="s">
        <v>922</v>
      </c>
      <c r="C232" s="80">
        <v>4678.42</v>
      </c>
      <c r="D232" s="80">
        <v>2385.89</v>
      </c>
      <c r="E232" s="80">
        <v>523.17999999999995</v>
      </c>
      <c r="F232" s="80">
        <v>6541.13</v>
      </c>
    </row>
    <row r="233" spans="1:6" x14ac:dyDescent="0.25">
      <c r="A233" s="78" t="s">
        <v>923</v>
      </c>
      <c r="B233" s="79" t="s">
        <v>924</v>
      </c>
      <c r="C233" s="80">
        <v>107814.04</v>
      </c>
      <c r="D233" s="80">
        <v>20319.22</v>
      </c>
      <c r="E233" s="80">
        <v>0.01</v>
      </c>
      <c r="F233" s="80">
        <v>128133.25</v>
      </c>
    </row>
    <row r="234" spans="1:6" x14ac:dyDescent="0.25">
      <c r="A234" s="78" t="s">
        <v>925</v>
      </c>
      <c r="B234" s="79" t="s">
        <v>926</v>
      </c>
      <c r="C234" s="80">
        <v>27285.32</v>
      </c>
      <c r="D234" s="80">
        <v>4993.82</v>
      </c>
      <c r="E234" s="80">
        <v>0.04</v>
      </c>
      <c r="F234" s="80">
        <v>32279.100000000002</v>
      </c>
    </row>
    <row r="235" spans="1:6" x14ac:dyDescent="0.25">
      <c r="A235" s="78" t="s">
        <v>927</v>
      </c>
      <c r="B235" s="79" t="s">
        <v>928</v>
      </c>
      <c r="C235" s="80">
        <v>8559.9499999999989</v>
      </c>
      <c r="D235" s="80">
        <v>1566.63</v>
      </c>
      <c r="E235" s="80">
        <v>0</v>
      </c>
      <c r="F235" s="80">
        <v>10126.58</v>
      </c>
    </row>
    <row r="236" spans="1:6" x14ac:dyDescent="0.25">
      <c r="A236" s="78" t="s">
        <v>929</v>
      </c>
      <c r="B236" s="79" t="s">
        <v>930</v>
      </c>
      <c r="C236" s="80">
        <v>584.83999999999992</v>
      </c>
      <c r="D236" s="80">
        <v>298.23</v>
      </c>
      <c r="E236" s="80">
        <v>65.400000000000006</v>
      </c>
      <c r="F236" s="80">
        <v>817.67</v>
      </c>
    </row>
    <row r="237" spans="1:6" x14ac:dyDescent="0.25">
      <c r="A237" s="78" t="s">
        <v>931</v>
      </c>
      <c r="B237" s="79" t="s">
        <v>932</v>
      </c>
      <c r="C237" s="80">
        <v>1069.97</v>
      </c>
      <c r="D237" s="80">
        <v>195.87</v>
      </c>
      <c r="E237" s="80">
        <v>0.01</v>
      </c>
      <c r="F237" s="80">
        <v>1265.83</v>
      </c>
    </row>
    <row r="238" spans="1:6" x14ac:dyDescent="0.25">
      <c r="A238" s="76" t="s">
        <v>933</v>
      </c>
      <c r="B238" s="73" t="s">
        <v>934</v>
      </c>
      <c r="C238" s="77">
        <v>6540.29</v>
      </c>
      <c r="D238" s="77">
        <v>1788</v>
      </c>
      <c r="E238" s="77">
        <v>0</v>
      </c>
      <c r="F238" s="77">
        <v>8328.2899999999991</v>
      </c>
    </row>
    <row r="239" spans="1:6" x14ac:dyDescent="0.25">
      <c r="A239" s="78" t="s">
        <v>935</v>
      </c>
      <c r="B239" s="79" t="s">
        <v>936</v>
      </c>
      <c r="C239" s="80">
        <v>9.7200000000000006</v>
      </c>
      <c r="D239" s="80">
        <v>0</v>
      </c>
      <c r="E239" s="80">
        <v>0</v>
      </c>
      <c r="F239" s="80">
        <v>9.7200000000000006</v>
      </c>
    </row>
    <row r="240" spans="1:6" x14ac:dyDescent="0.25">
      <c r="A240" s="78" t="s">
        <v>937</v>
      </c>
      <c r="B240" s="79" t="s">
        <v>934</v>
      </c>
      <c r="C240" s="80">
        <v>6530.57</v>
      </c>
      <c r="D240" s="80">
        <v>1788</v>
      </c>
      <c r="E240" s="80">
        <v>0</v>
      </c>
      <c r="F240" s="80">
        <v>8318.57</v>
      </c>
    </row>
    <row r="241" spans="1:6" x14ac:dyDescent="0.25">
      <c r="A241" s="76" t="s">
        <v>938</v>
      </c>
      <c r="B241" s="73" t="s">
        <v>939</v>
      </c>
      <c r="C241" s="77">
        <v>1748354.5100000002</v>
      </c>
      <c r="D241" s="77">
        <v>279249.36</v>
      </c>
      <c r="E241" s="77">
        <v>2948.08</v>
      </c>
      <c r="F241" s="77">
        <v>2024655.79</v>
      </c>
    </row>
    <row r="242" spans="1:6" x14ac:dyDescent="0.25">
      <c r="A242" s="76" t="s">
        <v>940</v>
      </c>
      <c r="B242" s="73" t="s">
        <v>941</v>
      </c>
      <c r="C242" s="77">
        <v>132784.59000000003</v>
      </c>
      <c r="D242" s="77">
        <v>24161.22</v>
      </c>
      <c r="E242" s="77">
        <v>0</v>
      </c>
      <c r="F242" s="77">
        <v>156945.81</v>
      </c>
    </row>
    <row r="243" spans="1:6" x14ac:dyDescent="0.25">
      <c r="A243" s="78" t="s">
        <v>942</v>
      </c>
      <c r="B243" s="79" t="s">
        <v>943</v>
      </c>
      <c r="C243" s="80">
        <v>45759.7</v>
      </c>
      <c r="D243" s="80">
        <v>12540.12</v>
      </c>
      <c r="E243" s="80">
        <v>0</v>
      </c>
      <c r="F243" s="80">
        <v>58299.820000000007</v>
      </c>
    </row>
    <row r="244" spans="1:6" x14ac:dyDescent="0.25">
      <c r="A244" s="78" t="s">
        <v>944</v>
      </c>
      <c r="B244" s="79" t="s">
        <v>945</v>
      </c>
      <c r="C244" s="80">
        <v>45477.9</v>
      </c>
      <c r="D244" s="80">
        <v>6614.19</v>
      </c>
      <c r="E244" s="80">
        <v>0</v>
      </c>
      <c r="F244" s="80">
        <v>52092.09</v>
      </c>
    </row>
    <row r="245" spans="1:6" x14ac:dyDescent="0.25">
      <c r="A245" s="78" t="s">
        <v>946</v>
      </c>
      <c r="B245" s="79" t="s">
        <v>947</v>
      </c>
      <c r="C245" s="80">
        <v>32161.270000000004</v>
      </c>
      <c r="D245" s="80">
        <v>3898.25</v>
      </c>
      <c r="E245" s="80">
        <v>0</v>
      </c>
      <c r="F245" s="80">
        <v>36059.520000000004</v>
      </c>
    </row>
    <row r="246" spans="1:6" x14ac:dyDescent="0.25">
      <c r="A246" s="78" t="s">
        <v>948</v>
      </c>
      <c r="B246" s="79" t="s">
        <v>949</v>
      </c>
      <c r="C246" s="80">
        <v>9385.7200000000012</v>
      </c>
      <c r="D246" s="80">
        <v>1108.6599999999999</v>
      </c>
      <c r="E246" s="80">
        <v>0</v>
      </c>
      <c r="F246" s="80">
        <v>10494.380000000001</v>
      </c>
    </row>
    <row r="247" spans="1:6" x14ac:dyDescent="0.25">
      <c r="A247" s="76" t="s">
        <v>950</v>
      </c>
      <c r="B247" s="73" t="s">
        <v>951</v>
      </c>
      <c r="C247" s="77">
        <v>1256444</v>
      </c>
      <c r="D247" s="77">
        <v>181838.27</v>
      </c>
      <c r="E247" s="77">
        <v>2747.96</v>
      </c>
      <c r="F247" s="77">
        <v>1435534.31</v>
      </c>
    </row>
    <row r="248" spans="1:6" x14ac:dyDescent="0.25">
      <c r="A248" s="78" t="s">
        <v>952</v>
      </c>
      <c r="B248" s="79" t="s">
        <v>953</v>
      </c>
      <c r="C248" s="80">
        <v>493601.55</v>
      </c>
      <c r="D248" s="80">
        <v>101695.17</v>
      </c>
      <c r="E248" s="80">
        <v>0</v>
      </c>
      <c r="F248" s="80">
        <v>595296.72</v>
      </c>
    </row>
    <row r="249" spans="1:6" x14ac:dyDescent="0.25">
      <c r="A249" s="78" t="s">
        <v>954</v>
      </c>
      <c r="B249" s="79" t="s">
        <v>955</v>
      </c>
      <c r="C249" s="80">
        <v>256577.18</v>
      </c>
      <c r="D249" s="80">
        <v>44465.08</v>
      </c>
      <c r="E249" s="80">
        <v>0</v>
      </c>
      <c r="F249" s="80">
        <v>301042.26</v>
      </c>
    </row>
    <row r="250" spans="1:6" x14ac:dyDescent="0.25">
      <c r="A250" s="78" t="s">
        <v>956</v>
      </c>
      <c r="B250" s="79" t="s">
        <v>957</v>
      </c>
      <c r="C250" s="80">
        <v>222088.6</v>
      </c>
      <c r="D250" s="80">
        <v>23581.360000000001</v>
      </c>
      <c r="E250" s="80">
        <v>0</v>
      </c>
      <c r="F250" s="80">
        <v>245669.96</v>
      </c>
    </row>
    <row r="251" spans="1:6" x14ac:dyDescent="0.25">
      <c r="A251" s="78" t="s">
        <v>958</v>
      </c>
      <c r="B251" s="79" t="s">
        <v>959</v>
      </c>
      <c r="C251" s="80">
        <v>2100</v>
      </c>
      <c r="D251" s="80">
        <v>2100</v>
      </c>
      <c r="E251" s="80">
        <v>0</v>
      </c>
      <c r="F251" s="81">
        <v>4200</v>
      </c>
    </row>
    <row r="252" spans="1:6" x14ac:dyDescent="0.25">
      <c r="A252" s="78" t="s">
        <v>960</v>
      </c>
      <c r="B252" s="79" t="s">
        <v>961</v>
      </c>
      <c r="C252" s="80">
        <v>98317.759999999995</v>
      </c>
      <c r="D252" s="80">
        <v>0</v>
      </c>
      <c r="E252" s="80">
        <v>0</v>
      </c>
      <c r="F252" s="81">
        <v>98317.759999999995</v>
      </c>
    </row>
    <row r="253" spans="1:6" x14ac:dyDescent="0.25">
      <c r="A253" s="78" t="s">
        <v>962</v>
      </c>
      <c r="B253" s="79" t="s">
        <v>963</v>
      </c>
      <c r="C253" s="80">
        <v>43028.3</v>
      </c>
      <c r="D253" s="80">
        <v>5500</v>
      </c>
      <c r="E253" s="80">
        <v>0</v>
      </c>
      <c r="F253" s="81">
        <v>48528.299999999996</v>
      </c>
    </row>
    <row r="254" spans="1:6" x14ac:dyDescent="0.25">
      <c r="A254" s="78" t="s">
        <v>964</v>
      </c>
      <c r="B254" s="79" t="s">
        <v>965</v>
      </c>
      <c r="C254" s="80">
        <v>135990.71</v>
      </c>
      <c r="D254" s="80">
        <v>4496.66</v>
      </c>
      <c r="E254" s="80">
        <v>2747.96</v>
      </c>
      <c r="F254" s="81">
        <v>137739.41</v>
      </c>
    </row>
    <row r="255" spans="1:6" x14ac:dyDescent="0.25">
      <c r="A255" s="78" t="s">
        <v>966</v>
      </c>
      <c r="B255" s="79" t="s">
        <v>967</v>
      </c>
      <c r="C255" s="80">
        <v>138.6</v>
      </c>
      <c r="D255" s="80">
        <v>0</v>
      </c>
      <c r="E255" s="80">
        <v>0</v>
      </c>
      <c r="F255" s="81">
        <v>138.6</v>
      </c>
    </row>
    <row r="256" spans="1:6" x14ac:dyDescent="0.25">
      <c r="A256" s="78" t="s">
        <v>968</v>
      </c>
      <c r="B256" s="79" t="s">
        <v>969</v>
      </c>
      <c r="C256" s="80">
        <v>4601.3</v>
      </c>
      <c r="D256" s="80">
        <v>0</v>
      </c>
      <c r="E256" s="80">
        <v>0</v>
      </c>
      <c r="F256" s="81">
        <v>4601.3</v>
      </c>
    </row>
    <row r="257" spans="1:6" x14ac:dyDescent="0.25">
      <c r="A257" s="78" t="s">
        <v>970</v>
      </c>
      <c r="B257" s="79" t="s">
        <v>638</v>
      </c>
      <c r="C257" s="80">
        <v>0</v>
      </c>
      <c r="D257" s="80">
        <v>0</v>
      </c>
      <c r="E257" s="80">
        <v>0</v>
      </c>
      <c r="F257" s="81">
        <v>0</v>
      </c>
    </row>
    <row r="258" spans="1:6" x14ac:dyDescent="0.25">
      <c r="A258" s="76" t="s">
        <v>971</v>
      </c>
      <c r="B258" s="73" t="s">
        <v>972</v>
      </c>
      <c r="C258" s="77">
        <v>69149.34</v>
      </c>
      <c r="D258" s="77">
        <v>5838.52</v>
      </c>
      <c r="E258" s="77">
        <v>0</v>
      </c>
      <c r="F258" s="77">
        <v>74987.859999999986</v>
      </c>
    </row>
    <row r="259" spans="1:6" x14ac:dyDescent="0.25">
      <c r="A259" s="78" t="s">
        <v>973</v>
      </c>
      <c r="B259" s="79" t="s">
        <v>974</v>
      </c>
      <c r="C259" s="80">
        <v>45650.6</v>
      </c>
      <c r="D259" s="80">
        <v>0</v>
      </c>
      <c r="E259" s="80">
        <v>0</v>
      </c>
      <c r="F259" s="81">
        <v>45650.6</v>
      </c>
    </row>
    <row r="260" spans="1:6" x14ac:dyDescent="0.25">
      <c r="A260" s="78" t="s">
        <v>975</v>
      </c>
      <c r="B260" s="79" t="s">
        <v>976</v>
      </c>
      <c r="C260" s="80">
        <v>10866.21</v>
      </c>
      <c r="D260" s="80">
        <v>0</v>
      </c>
      <c r="E260" s="80">
        <v>0</v>
      </c>
      <c r="F260" s="81">
        <v>10866.21</v>
      </c>
    </row>
    <row r="261" spans="1:6" x14ac:dyDescent="0.25">
      <c r="A261" s="78" t="s">
        <v>977</v>
      </c>
      <c r="B261" s="79" t="s">
        <v>978</v>
      </c>
      <c r="C261" s="80">
        <v>12447.349999999999</v>
      </c>
      <c r="D261" s="80">
        <v>5838.52</v>
      </c>
      <c r="E261" s="80">
        <v>0</v>
      </c>
      <c r="F261" s="81">
        <v>18285.87</v>
      </c>
    </row>
    <row r="262" spans="1:6" x14ac:dyDescent="0.25">
      <c r="A262" s="78" t="s">
        <v>979</v>
      </c>
      <c r="B262" s="79" t="s">
        <v>980</v>
      </c>
      <c r="C262" s="80">
        <v>185.18</v>
      </c>
      <c r="D262" s="80">
        <v>0</v>
      </c>
      <c r="E262" s="80">
        <v>0</v>
      </c>
      <c r="F262" s="81">
        <v>185.18</v>
      </c>
    </row>
    <row r="263" spans="1:6" x14ac:dyDescent="0.25">
      <c r="A263" s="76" t="s">
        <v>981</v>
      </c>
      <c r="B263" s="73" t="s">
        <v>982</v>
      </c>
      <c r="C263" s="77">
        <v>58957.760000000002</v>
      </c>
      <c r="D263" s="77">
        <v>9465.5400000000009</v>
      </c>
      <c r="E263" s="77">
        <v>0</v>
      </c>
      <c r="F263" s="77">
        <v>68423.3</v>
      </c>
    </row>
    <row r="264" spans="1:6" x14ac:dyDescent="0.25">
      <c r="A264" s="78" t="s">
        <v>983</v>
      </c>
      <c r="B264" s="79" t="s">
        <v>984</v>
      </c>
      <c r="C264" s="80">
        <v>18838.47</v>
      </c>
      <c r="D264" s="80">
        <v>2625</v>
      </c>
      <c r="E264" s="80">
        <v>0</v>
      </c>
      <c r="F264" s="80">
        <v>21463.47</v>
      </c>
    </row>
    <row r="265" spans="1:6" x14ac:dyDescent="0.25">
      <c r="A265" s="78" t="s">
        <v>985</v>
      </c>
      <c r="B265" s="79" t="s">
        <v>986</v>
      </c>
      <c r="C265" s="80">
        <v>9658.84</v>
      </c>
      <c r="D265" s="80">
        <v>1211.07</v>
      </c>
      <c r="E265" s="80">
        <v>0</v>
      </c>
      <c r="F265" s="80">
        <v>10869.91</v>
      </c>
    </row>
    <row r="266" spans="1:6" x14ac:dyDescent="0.25">
      <c r="A266" s="78" t="s">
        <v>987</v>
      </c>
      <c r="B266" s="79" t="s">
        <v>988</v>
      </c>
      <c r="C266" s="80">
        <v>19981.849999999999</v>
      </c>
      <c r="D266" s="80">
        <v>3128.37</v>
      </c>
      <c r="E266" s="80">
        <v>0</v>
      </c>
      <c r="F266" s="80">
        <v>23110.22</v>
      </c>
    </row>
    <row r="267" spans="1:6" x14ac:dyDescent="0.25">
      <c r="A267" s="78" t="s">
        <v>989</v>
      </c>
      <c r="B267" s="79" t="s">
        <v>990</v>
      </c>
      <c r="C267" s="80">
        <v>4025.49</v>
      </c>
      <c r="D267" s="80">
        <v>0</v>
      </c>
      <c r="E267" s="80">
        <v>0</v>
      </c>
      <c r="F267" s="80">
        <v>4025.49</v>
      </c>
    </row>
    <row r="268" spans="1:6" x14ac:dyDescent="0.25">
      <c r="A268" s="78" t="s">
        <v>991</v>
      </c>
      <c r="B268" s="79" t="s">
        <v>992</v>
      </c>
      <c r="C268" s="80">
        <v>-11</v>
      </c>
      <c r="D268" s="80">
        <v>0</v>
      </c>
      <c r="E268" s="80">
        <v>0</v>
      </c>
      <c r="F268" s="80">
        <v>-11</v>
      </c>
    </row>
    <row r="269" spans="1:6" x14ac:dyDescent="0.25">
      <c r="A269" s="78" t="s">
        <v>993</v>
      </c>
      <c r="B269" s="79" t="s">
        <v>994</v>
      </c>
      <c r="C269" s="80">
        <v>0</v>
      </c>
      <c r="D269" s="80">
        <v>0</v>
      </c>
      <c r="E269" s="80">
        <v>0</v>
      </c>
      <c r="F269" s="80">
        <v>0</v>
      </c>
    </row>
    <row r="270" spans="1:6" x14ac:dyDescent="0.25">
      <c r="A270" s="78" t="s">
        <v>995</v>
      </c>
      <c r="B270" s="79" t="s">
        <v>996</v>
      </c>
      <c r="C270" s="80">
        <v>0</v>
      </c>
      <c r="D270" s="80">
        <v>0</v>
      </c>
      <c r="E270" s="80">
        <v>0</v>
      </c>
      <c r="F270" s="80">
        <v>0</v>
      </c>
    </row>
    <row r="271" spans="1:6" x14ac:dyDescent="0.25">
      <c r="A271" s="78" t="s">
        <v>997</v>
      </c>
      <c r="B271" s="79" t="s">
        <v>998</v>
      </c>
      <c r="C271" s="80">
        <v>5159.3100000000004</v>
      </c>
      <c r="D271" s="80">
        <v>401.1</v>
      </c>
      <c r="E271" s="80">
        <v>0</v>
      </c>
      <c r="F271" s="80">
        <v>5560.41</v>
      </c>
    </row>
    <row r="272" spans="1:6" x14ac:dyDescent="0.25">
      <c r="A272" s="78" t="s">
        <v>999</v>
      </c>
      <c r="B272" s="79" t="s">
        <v>1000</v>
      </c>
      <c r="C272" s="80">
        <v>1304.8000000000002</v>
      </c>
      <c r="D272" s="80">
        <v>2100</v>
      </c>
      <c r="E272" s="80">
        <v>0</v>
      </c>
      <c r="F272" s="80">
        <v>3404.8</v>
      </c>
    </row>
    <row r="273" spans="1:6" x14ac:dyDescent="0.25">
      <c r="A273" s="76" t="s">
        <v>1001</v>
      </c>
      <c r="B273" s="73" t="s">
        <v>1002</v>
      </c>
      <c r="C273" s="77">
        <v>23775.71</v>
      </c>
      <c r="D273" s="77">
        <v>0</v>
      </c>
      <c r="E273" s="77">
        <v>0</v>
      </c>
      <c r="F273" s="77">
        <v>23775.71</v>
      </c>
    </row>
    <row r="274" spans="1:6" x14ac:dyDescent="0.25">
      <c r="A274" s="78" t="s">
        <v>1003</v>
      </c>
      <c r="B274" s="79" t="s">
        <v>1004</v>
      </c>
      <c r="C274" s="80">
        <v>5568.9</v>
      </c>
      <c r="D274" s="80">
        <v>0</v>
      </c>
      <c r="E274" s="80">
        <v>0</v>
      </c>
      <c r="F274" s="80">
        <v>5568.9</v>
      </c>
    </row>
    <row r="275" spans="1:6" x14ac:dyDescent="0.25">
      <c r="A275" s="78" t="s">
        <v>1005</v>
      </c>
      <c r="B275" s="79" t="s">
        <v>1006</v>
      </c>
      <c r="C275" s="80">
        <v>18206.810000000001</v>
      </c>
      <c r="D275" s="80">
        <v>0</v>
      </c>
      <c r="E275" s="80">
        <v>0</v>
      </c>
      <c r="F275" s="80">
        <v>18206.810000000001</v>
      </c>
    </row>
    <row r="276" spans="1:6" x14ac:dyDescent="0.25">
      <c r="A276" s="78" t="s">
        <v>1007</v>
      </c>
      <c r="B276" s="79" t="s">
        <v>1008</v>
      </c>
      <c r="C276" s="80">
        <v>0</v>
      </c>
      <c r="D276" s="80">
        <v>0</v>
      </c>
      <c r="E276" s="80">
        <v>0</v>
      </c>
      <c r="F276" s="80">
        <v>0</v>
      </c>
    </row>
    <row r="277" spans="1:6" x14ac:dyDescent="0.25">
      <c r="A277" s="78" t="s">
        <v>1009</v>
      </c>
      <c r="B277" s="79" t="s">
        <v>1010</v>
      </c>
      <c r="C277" s="80">
        <v>0</v>
      </c>
      <c r="D277" s="80">
        <v>0</v>
      </c>
      <c r="E277" s="80">
        <v>0</v>
      </c>
      <c r="F277" s="80">
        <v>0</v>
      </c>
    </row>
    <row r="278" spans="1:6" x14ac:dyDescent="0.25">
      <c r="A278" s="78" t="s">
        <v>1011</v>
      </c>
      <c r="B278" s="79" t="s">
        <v>1012</v>
      </c>
      <c r="C278" s="80">
        <v>0</v>
      </c>
      <c r="D278" s="80">
        <v>0</v>
      </c>
      <c r="E278" s="80">
        <v>0</v>
      </c>
      <c r="F278" s="80">
        <v>0</v>
      </c>
    </row>
    <row r="279" spans="1:6" x14ac:dyDescent="0.25">
      <c r="A279" s="76" t="s">
        <v>1013</v>
      </c>
      <c r="B279" s="73" t="s">
        <v>1014</v>
      </c>
      <c r="C279" s="77">
        <v>0</v>
      </c>
      <c r="D279" s="77">
        <v>0</v>
      </c>
      <c r="E279" s="77">
        <v>0</v>
      </c>
      <c r="F279" s="77">
        <v>0</v>
      </c>
    </row>
    <row r="280" spans="1:6" x14ac:dyDescent="0.25">
      <c r="A280" s="78" t="s">
        <v>1015</v>
      </c>
      <c r="B280" s="79" t="s">
        <v>1016</v>
      </c>
      <c r="C280" s="80">
        <v>0</v>
      </c>
      <c r="D280" s="80">
        <v>0</v>
      </c>
      <c r="E280" s="80">
        <v>0</v>
      </c>
      <c r="F280" s="80">
        <v>0</v>
      </c>
    </row>
    <row r="281" spans="1:6" x14ac:dyDescent="0.25">
      <c r="A281" s="78" t="s">
        <v>1017</v>
      </c>
      <c r="B281" s="79" t="s">
        <v>1018</v>
      </c>
      <c r="C281" s="80">
        <v>0</v>
      </c>
      <c r="D281" s="80">
        <v>0</v>
      </c>
      <c r="E281" s="80">
        <v>0</v>
      </c>
      <c r="F281" s="80">
        <v>0</v>
      </c>
    </row>
    <row r="282" spans="1:6" x14ac:dyDescent="0.25">
      <c r="A282" s="78" t="s">
        <v>1019</v>
      </c>
      <c r="B282" s="79" t="s">
        <v>1020</v>
      </c>
      <c r="C282" s="80">
        <v>0</v>
      </c>
      <c r="D282" s="80">
        <v>0</v>
      </c>
      <c r="E282" s="80">
        <v>0</v>
      </c>
      <c r="F282" s="80">
        <v>0</v>
      </c>
    </row>
    <row r="283" spans="1:6" x14ac:dyDescent="0.25">
      <c r="A283" s="76" t="s">
        <v>1021</v>
      </c>
      <c r="B283" s="73" t="s">
        <v>1022</v>
      </c>
      <c r="C283" s="77">
        <v>207243.11</v>
      </c>
      <c r="D283" s="77">
        <v>57945.81</v>
      </c>
      <c r="E283" s="77">
        <v>200.12</v>
      </c>
      <c r="F283" s="77">
        <v>264988.80000000005</v>
      </c>
    </row>
    <row r="284" spans="1:6" x14ac:dyDescent="0.25">
      <c r="A284" s="78" t="s">
        <v>1023</v>
      </c>
      <c r="B284" s="79" t="s">
        <v>1024</v>
      </c>
      <c r="C284" s="80">
        <v>2323.48</v>
      </c>
      <c r="D284" s="80">
        <v>0</v>
      </c>
      <c r="E284" s="80">
        <v>0</v>
      </c>
      <c r="F284" s="80">
        <v>2323.48</v>
      </c>
    </row>
    <row r="285" spans="1:6" x14ac:dyDescent="0.25">
      <c r="A285" s="78" t="s">
        <v>1025</v>
      </c>
      <c r="B285" s="79" t="s">
        <v>1026</v>
      </c>
      <c r="C285" s="80">
        <v>0</v>
      </c>
      <c r="D285" s="80">
        <v>0</v>
      </c>
      <c r="E285" s="80">
        <v>0</v>
      </c>
      <c r="F285" s="80">
        <v>0</v>
      </c>
    </row>
    <row r="286" spans="1:6" x14ac:dyDescent="0.25">
      <c r="A286" s="78" t="s">
        <v>1027</v>
      </c>
      <c r="B286" s="79" t="s">
        <v>1028</v>
      </c>
      <c r="C286" s="80">
        <v>2096.5</v>
      </c>
      <c r="D286" s="80">
        <v>0</v>
      </c>
      <c r="E286" s="80">
        <v>0</v>
      </c>
      <c r="F286" s="80">
        <v>2096.5</v>
      </c>
    </row>
    <row r="287" spans="1:6" x14ac:dyDescent="0.25">
      <c r="A287" s="78" t="s">
        <v>1029</v>
      </c>
      <c r="B287" s="79" t="s">
        <v>1030</v>
      </c>
      <c r="C287" s="80">
        <v>14174.15</v>
      </c>
      <c r="D287" s="80">
        <v>830.43</v>
      </c>
      <c r="E287" s="80">
        <v>200.12</v>
      </c>
      <c r="F287" s="80">
        <v>14804.460000000001</v>
      </c>
    </row>
    <row r="288" spans="1:6" x14ac:dyDescent="0.25">
      <c r="A288" s="78" t="s">
        <v>1031</v>
      </c>
      <c r="B288" s="79" t="s">
        <v>1032</v>
      </c>
      <c r="C288" s="80">
        <v>42077.2</v>
      </c>
      <c r="D288" s="80">
        <v>9345.91</v>
      </c>
      <c r="E288" s="80">
        <v>0</v>
      </c>
      <c r="F288" s="80">
        <v>51423.110000000008</v>
      </c>
    </row>
    <row r="289" spans="1:6" x14ac:dyDescent="0.25">
      <c r="A289" s="78" t="s">
        <v>1033</v>
      </c>
      <c r="B289" s="79" t="s">
        <v>1034</v>
      </c>
      <c r="C289" s="80">
        <v>0</v>
      </c>
      <c r="D289" s="80">
        <v>0</v>
      </c>
      <c r="E289" s="80">
        <v>0</v>
      </c>
      <c r="F289" s="80">
        <v>0</v>
      </c>
    </row>
    <row r="290" spans="1:6" x14ac:dyDescent="0.25">
      <c r="A290" s="78" t="s">
        <v>1035</v>
      </c>
      <c r="B290" s="79" t="s">
        <v>1036</v>
      </c>
      <c r="C290" s="80">
        <v>476.99</v>
      </c>
      <c r="D290" s="80">
        <v>0</v>
      </c>
      <c r="E290" s="80">
        <v>0</v>
      </c>
      <c r="F290" s="80">
        <v>476.99</v>
      </c>
    </row>
    <row r="291" spans="1:6" x14ac:dyDescent="0.25">
      <c r="A291" s="78" t="s">
        <v>1037</v>
      </c>
      <c r="B291" s="79" t="s">
        <v>1038</v>
      </c>
      <c r="C291" s="80">
        <v>19834</v>
      </c>
      <c r="D291" s="80">
        <v>9323.6299999999992</v>
      </c>
      <c r="E291" s="80">
        <v>0</v>
      </c>
      <c r="F291" s="80">
        <v>29157.630000000005</v>
      </c>
    </row>
    <row r="292" spans="1:6" x14ac:dyDescent="0.25">
      <c r="A292" s="78" t="s">
        <v>1039</v>
      </c>
      <c r="B292" s="79" t="s">
        <v>1040</v>
      </c>
      <c r="C292" s="80">
        <v>90105.42</v>
      </c>
      <c r="D292" s="80">
        <v>32077.78</v>
      </c>
      <c r="E292" s="80">
        <v>0</v>
      </c>
      <c r="F292" s="80">
        <v>122183.2</v>
      </c>
    </row>
    <row r="293" spans="1:6" x14ac:dyDescent="0.25">
      <c r="A293" s="78" t="s">
        <v>1041</v>
      </c>
      <c r="B293" s="79" t="s">
        <v>1042</v>
      </c>
      <c r="C293" s="80">
        <v>36155.369999999995</v>
      </c>
      <c r="D293" s="80">
        <v>6368.06</v>
      </c>
      <c r="E293" s="80">
        <v>0</v>
      </c>
      <c r="F293" s="80">
        <v>42523.43</v>
      </c>
    </row>
    <row r="294" spans="1:6" x14ac:dyDescent="0.25">
      <c r="A294" s="76" t="s">
        <v>81</v>
      </c>
      <c r="B294" s="73" t="s">
        <v>1043</v>
      </c>
      <c r="C294" s="77">
        <v>476115.37</v>
      </c>
      <c r="D294" s="77">
        <v>81920</v>
      </c>
      <c r="E294" s="77">
        <v>0</v>
      </c>
      <c r="F294" s="77">
        <v>558035.37</v>
      </c>
    </row>
    <row r="295" spans="1:6" x14ac:dyDescent="0.25">
      <c r="A295" s="76" t="s">
        <v>1044</v>
      </c>
      <c r="B295" s="73" t="s">
        <v>1045</v>
      </c>
      <c r="C295" s="77">
        <v>476115.37</v>
      </c>
      <c r="D295" s="77">
        <v>81920</v>
      </c>
      <c r="E295" s="77">
        <v>0</v>
      </c>
      <c r="F295" s="77">
        <v>558035.37</v>
      </c>
    </row>
    <row r="296" spans="1:6" x14ac:dyDescent="0.25">
      <c r="A296" s="76" t="s">
        <v>1046</v>
      </c>
      <c r="B296" s="73" t="s">
        <v>1047</v>
      </c>
      <c r="C296" s="77">
        <v>410221.37</v>
      </c>
      <c r="D296" s="77">
        <v>81920</v>
      </c>
      <c r="E296" s="77">
        <v>0</v>
      </c>
      <c r="F296" s="77">
        <v>492141.37</v>
      </c>
    </row>
    <row r="297" spans="1:6" x14ac:dyDescent="0.25">
      <c r="A297" s="78" t="s">
        <v>1048</v>
      </c>
      <c r="B297" s="79" t="s">
        <v>1049</v>
      </c>
      <c r="C297" s="80">
        <v>0</v>
      </c>
      <c r="D297" s="80">
        <v>0</v>
      </c>
      <c r="E297" s="80">
        <v>0</v>
      </c>
      <c r="F297" s="80">
        <v>0</v>
      </c>
    </row>
    <row r="298" spans="1:6" x14ac:dyDescent="0.25">
      <c r="A298" s="78" t="s">
        <v>1050</v>
      </c>
      <c r="B298" s="79" t="s">
        <v>1051</v>
      </c>
      <c r="C298" s="80">
        <v>98316.52</v>
      </c>
      <c r="D298" s="80">
        <v>31440</v>
      </c>
      <c r="E298" s="80">
        <v>0</v>
      </c>
      <c r="F298" s="80">
        <v>129756.52</v>
      </c>
    </row>
    <row r="299" spans="1:6" x14ac:dyDescent="0.25">
      <c r="A299" s="78" t="s">
        <v>1052</v>
      </c>
      <c r="B299" s="79" t="s">
        <v>1053</v>
      </c>
      <c r="C299" s="80">
        <v>4200</v>
      </c>
      <c r="D299" s="80">
        <v>48100</v>
      </c>
      <c r="E299" s="80">
        <v>0</v>
      </c>
      <c r="F299" s="80">
        <v>52300</v>
      </c>
    </row>
    <row r="300" spans="1:6" x14ac:dyDescent="0.25">
      <c r="A300" s="78" t="s">
        <v>1054</v>
      </c>
      <c r="B300" s="79" t="s">
        <v>1055</v>
      </c>
      <c r="C300" s="80">
        <v>4459.54</v>
      </c>
      <c r="D300" s="80">
        <v>0</v>
      </c>
      <c r="E300" s="80">
        <v>0</v>
      </c>
      <c r="F300" s="80">
        <v>4459.54</v>
      </c>
    </row>
    <row r="301" spans="1:6" x14ac:dyDescent="0.25">
      <c r="A301" s="78" t="s">
        <v>1056</v>
      </c>
      <c r="B301" s="79" t="s">
        <v>1057</v>
      </c>
      <c r="C301" s="80">
        <v>0</v>
      </c>
      <c r="D301" s="80">
        <v>0</v>
      </c>
      <c r="E301" s="80">
        <v>0</v>
      </c>
      <c r="F301" s="80">
        <v>0</v>
      </c>
    </row>
    <row r="302" spans="1:6" x14ac:dyDescent="0.25">
      <c r="A302" s="78" t="s">
        <v>1058</v>
      </c>
      <c r="B302" s="79" t="s">
        <v>1059</v>
      </c>
      <c r="C302" s="80">
        <v>1100</v>
      </c>
      <c r="D302" s="80">
        <v>2380</v>
      </c>
      <c r="E302" s="80">
        <v>0</v>
      </c>
      <c r="F302" s="80">
        <v>3480</v>
      </c>
    </row>
    <row r="303" spans="1:6" x14ac:dyDescent="0.25">
      <c r="A303" s="78" t="s">
        <v>1060</v>
      </c>
      <c r="B303" s="79" t="s">
        <v>1061</v>
      </c>
      <c r="C303" s="80">
        <v>0</v>
      </c>
      <c r="D303" s="80">
        <v>0</v>
      </c>
      <c r="E303" s="80">
        <v>0</v>
      </c>
      <c r="F303" s="80">
        <v>0</v>
      </c>
    </row>
    <row r="304" spans="1:6" x14ac:dyDescent="0.25">
      <c r="A304" s="78" t="s">
        <v>1062</v>
      </c>
      <c r="B304" s="79" t="s">
        <v>1063</v>
      </c>
      <c r="C304" s="80">
        <v>0</v>
      </c>
      <c r="D304" s="80">
        <v>0</v>
      </c>
      <c r="E304" s="80">
        <v>0</v>
      </c>
      <c r="F304" s="80">
        <v>0</v>
      </c>
    </row>
    <row r="305" spans="1:6" x14ac:dyDescent="0.25">
      <c r="A305" s="78" t="s">
        <v>1064</v>
      </c>
      <c r="B305" s="79" t="s">
        <v>1065</v>
      </c>
      <c r="C305" s="80">
        <v>3497.44</v>
      </c>
      <c r="D305" s="80">
        <v>0</v>
      </c>
      <c r="E305" s="80">
        <v>0</v>
      </c>
      <c r="F305" s="80">
        <v>3497.44</v>
      </c>
    </row>
    <row r="306" spans="1:6" x14ac:dyDescent="0.25">
      <c r="A306" s="78" t="s">
        <v>1066</v>
      </c>
      <c r="B306" s="79" t="s">
        <v>1067</v>
      </c>
      <c r="C306" s="80">
        <v>25000</v>
      </c>
      <c r="D306" s="80">
        <v>0</v>
      </c>
      <c r="E306" s="80">
        <v>0</v>
      </c>
      <c r="F306" s="80">
        <v>25000</v>
      </c>
    </row>
    <row r="307" spans="1:6" x14ac:dyDescent="0.25">
      <c r="A307" s="78" t="s">
        <v>1068</v>
      </c>
      <c r="B307" s="79" t="s">
        <v>1069</v>
      </c>
      <c r="C307" s="80">
        <v>2540.88</v>
      </c>
      <c r="D307" s="80">
        <v>0</v>
      </c>
      <c r="E307" s="80">
        <v>0</v>
      </c>
      <c r="F307" s="80">
        <v>2540.88</v>
      </c>
    </row>
    <row r="308" spans="1:6" x14ac:dyDescent="0.25">
      <c r="A308" s="78" t="s">
        <v>1070</v>
      </c>
      <c r="B308" s="79" t="s">
        <v>1071</v>
      </c>
      <c r="C308" s="80">
        <v>2060</v>
      </c>
      <c r="D308" s="80">
        <v>0</v>
      </c>
      <c r="E308" s="80">
        <v>0</v>
      </c>
      <c r="F308" s="80">
        <v>2060</v>
      </c>
    </row>
    <row r="309" spans="1:6" x14ac:dyDescent="0.25">
      <c r="A309" s="78" t="s">
        <v>1072</v>
      </c>
      <c r="B309" s="79" t="s">
        <v>1073</v>
      </c>
      <c r="C309" s="80">
        <v>-60000</v>
      </c>
      <c r="D309" s="80">
        <v>0</v>
      </c>
      <c r="E309" s="80">
        <v>0</v>
      </c>
      <c r="F309" s="80">
        <v>-60000</v>
      </c>
    </row>
    <row r="310" spans="1:6" x14ac:dyDescent="0.25">
      <c r="A310" s="78" t="s">
        <v>1074</v>
      </c>
      <c r="B310" s="79" t="s">
        <v>1075</v>
      </c>
      <c r="C310" s="80">
        <v>1632.44</v>
      </c>
      <c r="D310" s="80">
        <v>0</v>
      </c>
      <c r="E310" s="80">
        <v>0</v>
      </c>
      <c r="F310" s="80">
        <v>1632.44</v>
      </c>
    </row>
    <row r="311" spans="1:6" x14ac:dyDescent="0.25">
      <c r="A311" s="78" t="s">
        <v>1076</v>
      </c>
      <c r="B311" s="79" t="s">
        <v>1077</v>
      </c>
      <c r="C311" s="80">
        <v>327414.55</v>
      </c>
      <c r="D311" s="80">
        <v>0</v>
      </c>
      <c r="E311" s="80">
        <v>0</v>
      </c>
      <c r="F311" s="80">
        <v>327414.55</v>
      </c>
    </row>
    <row r="312" spans="1:6" x14ac:dyDescent="0.25">
      <c r="A312" s="78" t="s">
        <v>1078</v>
      </c>
      <c r="B312" s="79" t="s">
        <v>1079</v>
      </c>
      <c r="C312" s="80">
        <v>0</v>
      </c>
      <c r="D312" s="80">
        <v>0</v>
      </c>
      <c r="E312" s="80">
        <v>0</v>
      </c>
      <c r="F312" s="80">
        <v>0</v>
      </c>
    </row>
    <row r="313" spans="1:6" x14ac:dyDescent="0.25">
      <c r="A313" s="78" t="s">
        <v>1080</v>
      </c>
      <c r="B313" s="79" t="s">
        <v>1081</v>
      </c>
      <c r="C313" s="80">
        <v>0</v>
      </c>
      <c r="D313" s="80">
        <v>0</v>
      </c>
      <c r="E313" s="80">
        <v>0</v>
      </c>
      <c r="F313" s="80">
        <v>0</v>
      </c>
    </row>
    <row r="314" spans="1:6" x14ac:dyDescent="0.25">
      <c r="A314" s="78" t="s">
        <v>1082</v>
      </c>
      <c r="B314" s="79" t="s">
        <v>1083</v>
      </c>
      <c r="C314" s="80">
        <v>0</v>
      </c>
      <c r="D314" s="80">
        <v>0</v>
      </c>
      <c r="E314" s="80">
        <v>0</v>
      </c>
      <c r="F314" s="80">
        <v>0</v>
      </c>
    </row>
    <row r="315" spans="1:6" x14ac:dyDescent="0.25">
      <c r="A315" s="78" t="s">
        <v>1084</v>
      </c>
      <c r="B315" s="79" t="s">
        <v>1085</v>
      </c>
      <c r="C315" s="80">
        <v>0</v>
      </c>
      <c r="D315" s="80">
        <v>0</v>
      </c>
      <c r="E315" s="80">
        <v>0</v>
      </c>
      <c r="F315" s="80">
        <v>0</v>
      </c>
    </row>
    <row r="316" spans="1:6" x14ac:dyDescent="0.25">
      <c r="A316" s="78" t="s">
        <v>1086</v>
      </c>
      <c r="B316" s="79" t="s">
        <v>1087</v>
      </c>
      <c r="C316" s="80">
        <v>0</v>
      </c>
      <c r="D316" s="80">
        <v>0</v>
      </c>
      <c r="E316" s="80">
        <v>0</v>
      </c>
      <c r="F316" s="80">
        <v>0</v>
      </c>
    </row>
    <row r="317" spans="1:6" x14ac:dyDescent="0.25">
      <c r="A317" s="78" t="s">
        <v>1088</v>
      </c>
      <c r="B317" s="79" t="s">
        <v>1089</v>
      </c>
      <c r="C317" s="80">
        <v>0</v>
      </c>
      <c r="D317" s="80">
        <v>0</v>
      </c>
      <c r="E317" s="80">
        <v>0</v>
      </c>
      <c r="F317" s="80">
        <v>0</v>
      </c>
    </row>
    <row r="318" spans="1:6" x14ac:dyDescent="0.25">
      <c r="A318" s="78" t="s">
        <v>1090</v>
      </c>
      <c r="B318" s="79" t="s">
        <v>1091</v>
      </c>
      <c r="C318" s="80">
        <v>0</v>
      </c>
      <c r="D318" s="80">
        <v>0</v>
      </c>
      <c r="E318" s="80">
        <v>0</v>
      </c>
      <c r="F318" s="80">
        <v>0</v>
      </c>
    </row>
    <row r="319" spans="1:6" x14ac:dyDescent="0.25">
      <c r="A319" s="78" t="s">
        <v>1092</v>
      </c>
      <c r="B319" s="79" t="s">
        <v>1093</v>
      </c>
      <c r="C319" s="80">
        <v>0</v>
      </c>
      <c r="D319" s="80">
        <v>0</v>
      </c>
      <c r="E319" s="80">
        <v>0</v>
      </c>
      <c r="F319" s="80">
        <v>0</v>
      </c>
    </row>
    <row r="320" spans="1:6" x14ac:dyDescent="0.25">
      <c r="A320" s="76" t="s">
        <v>1094</v>
      </c>
      <c r="B320" s="73" t="s">
        <v>1095</v>
      </c>
      <c r="C320" s="77">
        <v>50208</v>
      </c>
      <c r="D320" s="77">
        <v>0</v>
      </c>
      <c r="E320" s="77">
        <v>0</v>
      </c>
      <c r="F320" s="77">
        <v>50208</v>
      </c>
    </row>
    <row r="321" spans="1:6" x14ac:dyDescent="0.25">
      <c r="A321" s="78" t="s">
        <v>1096</v>
      </c>
      <c r="B321" s="79" t="s">
        <v>1097</v>
      </c>
      <c r="C321" s="80">
        <v>208</v>
      </c>
      <c r="D321" s="80">
        <v>0</v>
      </c>
      <c r="E321" s="80">
        <v>0</v>
      </c>
      <c r="F321" s="80">
        <v>208</v>
      </c>
    </row>
    <row r="322" spans="1:6" x14ac:dyDescent="0.25">
      <c r="A322" s="78" t="s">
        <v>1098</v>
      </c>
      <c r="B322" s="79" t="s">
        <v>1099</v>
      </c>
      <c r="C322" s="80">
        <v>0</v>
      </c>
      <c r="D322" s="80">
        <v>0</v>
      </c>
      <c r="E322" s="80">
        <v>0</v>
      </c>
      <c r="F322" s="80">
        <v>0</v>
      </c>
    </row>
    <row r="323" spans="1:6" x14ac:dyDescent="0.25">
      <c r="A323" s="78" t="s">
        <v>1100</v>
      </c>
      <c r="B323" s="79" t="s">
        <v>1101</v>
      </c>
      <c r="C323" s="80">
        <v>0</v>
      </c>
      <c r="D323" s="80">
        <v>0</v>
      </c>
      <c r="E323" s="80">
        <v>0</v>
      </c>
      <c r="F323" s="80">
        <v>0</v>
      </c>
    </row>
    <row r="324" spans="1:6" x14ac:dyDescent="0.25">
      <c r="A324" s="78" t="s">
        <v>1102</v>
      </c>
      <c r="B324" s="79" t="s">
        <v>1103</v>
      </c>
      <c r="C324" s="80">
        <v>50000</v>
      </c>
      <c r="D324" s="80">
        <v>0</v>
      </c>
      <c r="E324" s="80">
        <v>0</v>
      </c>
      <c r="F324" s="80">
        <v>50000</v>
      </c>
    </row>
    <row r="325" spans="1:6" x14ac:dyDescent="0.25">
      <c r="A325" s="78" t="s">
        <v>1104</v>
      </c>
      <c r="B325" s="79" t="s">
        <v>1105</v>
      </c>
      <c r="C325" s="80">
        <v>0</v>
      </c>
      <c r="D325" s="80">
        <v>0</v>
      </c>
      <c r="E325" s="80">
        <v>0</v>
      </c>
      <c r="F325" s="80">
        <v>0</v>
      </c>
    </row>
    <row r="326" spans="1:6" x14ac:dyDescent="0.25">
      <c r="A326" s="76" t="s">
        <v>1106</v>
      </c>
      <c r="B326" s="73" t="s">
        <v>1107</v>
      </c>
      <c r="C326" s="77">
        <v>11168.6</v>
      </c>
      <c r="D326" s="77">
        <v>0</v>
      </c>
      <c r="E326" s="77">
        <v>0</v>
      </c>
      <c r="F326" s="77">
        <v>11168.6</v>
      </c>
    </row>
    <row r="327" spans="1:6" x14ac:dyDescent="0.25">
      <c r="A327" s="78" t="s">
        <v>1108</v>
      </c>
      <c r="B327" s="79" t="s">
        <v>1109</v>
      </c>
      <c r="C327" s="80">
        <v>6266.59</v>
      </c>
      <c r="D327" s="80">
        <v>0</v>
      </c>
      <c r="E327" s="80">
        <v>0</v>
      </c>
      <c r="F327" s="80">
        <v>6266.59</v>
      </c>
    </row>
    <row r="328" spans="1:6" x14ac:dyDescent="0.25">
      <c r="A328" s="78" t="s">
        <v>1110</v>
      </c>
      <c r="B328" s="79" t="s">
        <v>1028</v>
      </c>
      <c r="C328" s="80">
        <v>0</v>
      </c>
      <c r="D328" s="80">
        <v>0</v>
      </c>
      <c r="E328" s="80">
        <v>0</v>
      </c>
      <c r="F328" s="80">
        <v>0</v>
      </c>
    </row>
    <row r="329" spans="1:6" x14ac:dyDescent="0.25">
      <c r="A329" s="78" t="s">
        <v>1111</v>
      </c>
      <c r="B329" s="79" t="s">
        <v>1112</v>
      </c>
      <c r="C329" s="80">
        <v>0</v>
      </c>
      <c r="D329" s="80">
        <v>0</v>
      </c>
      <c r="E329" s="80">
        <v>0</v>
      </c>
      <c r="F329" s="80">
        <v>0</v>
      </c>
    </row>
    <row r="330" spans="1:6" x14ac:dyDescent="0.25">
      <c r="A330" s="78" t="s">
        <v>1113</v>
      </c>
      <c r="B330" s="79" t="s">
        <v>1114</v>
      </c>
      <c r="C330" s="80">
        <v>4896.01</v>
      </c>
      <c r="D330" s="80">
        <v>0</v>
      </c>
      <c r="E330" s="80">
        <v>0</v>
      </c>
      <c r="F330" s="80">
        <v>4896.01</v>
      </c>
    </row>
    <row r="331" spans="1:6" x14ac:dyDescent="0.25">
      <c r="A331" s="78" t="s">
        <v>1115</v>
      </c>
      <c r="B331" s="79" t="s">
        <v>1059</v>
      </c>
      <c r="C331" s="80">
        <v>6</v>
      </c>
      <c r="D331" s="80">
        <v>0</v>
      </c>
      <c r="E331" s="80">
        <v>0</v>
      </c>
      <c r="F331" s="80">
        <v>6</v>
      </c>
    </row>
    <row r="332" spans="1:6" x14ac:dyDescent="0.25">
      <c r="A332" s="78" t="s">
        <v>1116</v>
      </c>
      <c r="B332" s="79" t="s">
        <v>1117</v>
      </c>
      <c r="C332" s="80">
        <v>0</v>
      </c>
      <c r="D332" s="80">
        <v>0</v>
      </c>
      <c r="E332" s="80">
        <v>0</v>
      </c>
      <c r="F332" s="80">
        <v>0</v>
      </c>
    </row>
    <row r="333" spans="1:6" x14ac:dyDescent="0.25">
      <c r="A333" s="78" t="s">
        <v>1118</v>
      </c>
      <c r="B333" s="79" t="s">
        <v>1119</v>
      </c>
      <c r="C333" s="80">
        <v>0</v>
      </c>
      <c r="D333" s="80">
        <v>0</v>
      </c>
      <c r="E333" s="80">
        <v>0</v>
      </c>
      <c r="F333" s="80">
        <v>0</v>
      </c>
    </row>
    <row r="334" spans="1:6" x14ac:dyDescent="0.25">
      <c r="A334" s="76" t="s">
        <v>1120</v>
      </c>
      <c r="B334" s="73" t="s">
        <v>1121</v>
      </c>
      <c r="C334" s="77">
        <v>4517.3999999999996</v>
      </c>
      <c r="D334" s="77">
        <v>0</v>
      </c>
      <c r="E334" s="77">
        <v>0</v>
      </c>
      <c r="F334" s="77">
        <v>4517.3999999999996</v>
      </c>
    </row>
    <row r="335" spans="1:6" x14ac:dyDescent="0.25">
      <c r="A335" s="78" t="s">
        <v>1122</v>
      </c>
      <c r="B335" s="79" t="s">
        <v>1123</v>
      </c>
      <c r="C335" s="80">
        <v>4517.3999999999996</v>
      </c>
      <c r="D335" s="80">
        <v>0</v>
      </c>
      <c r="E335" s="80">
        <v>0</v>
      </c>
      <c r="F335" s="80">
        <v>4517.3999999999996</v>
      </c>
    </row>
    <row r="336" spans="1:6" x14ac:dyDescent="0.25">
      <c r="A336" s="78" t="s">
        <v>1124</v>
      </c>
      <c r="B336" s="79" t="s">
        <v>1125</v>
      </c>
      <c r="C336" s="80">
        <v>0</v>
      </c>
      <c r="D336" s="80">
        <v>0</v>
      </c>
      <c r="E336" s="80">
        <v>0</v>
      </c>
      <c r="F336" s="80">
        <v>0</v>
      </c>
    </row>
    <row r="337" spans="1:6" x14ac:dyDescent="0.25">
      <c r="A337" s="78" t="s">
        <v>1126</v>
      </c>
      <c r="B337" s="79" t="s">
        <v>1127</v>
      </c>
      <c r="C337" s="80">
        <v>0</v>
      </c>
      <c r="D337" s="80">
        <v>0</v>
      </c>
      <c r="E337" s="80">
        <v>0</v>
      </c>
      <c r="F337" s="80">
        <v>0</v>
      </c>
    </row>
    <row r="338" spans="1:6" x14ac:dyDescent="0.25">
      <c r="A338" s="78" t="s">
        <v>1128</v>
      </c>
      <c r="B338" s="79" t="s">
        <v>1129</v>
      </c>
      <c r="C338" s="80">
        <v>0</v>
      </c>
      <c r="D338" s="80">
        <v>0</v>
      </c>
      <c r="E338" s="80">
        <v>0</v>
      </c>
      <c r="F338" s="80">
        <v>0</v>
      </c>
    </row>
    <row r="339" spans="1:6" x14ac:dyDescent="0.25">
      <c r="A339" s="78" t="s">
        <v>1130</v>
      </c>
      <c r="B339" s="79" t="s">
        <v>1131</v>
      </c>
      <c r="C339" s="80">
        <v>0</v>
      </c>
      <c r="D339" s="80">
        <v>0</v>
      </c>
      <c r="E339" s="80">
        <v>0</v>
      </c>
      <c r="F339" s="80">
        <v>0</v>
      </c>
    </row>
    <row r="340" spans="1:6" x14ac:dyDescent="0.25">
      <c r="A340" s="76" t="s">
        <v>87</v>
      </c>
      <c r="B340" s="73" t="s">
        <v>1132</v>
      </c>
      <c r="C340" s="77">
        <v>94970.43</v>
      </c>
      <c r="D340" s="77">
        <v>18149.32</v>
      </c>
      <c r="E340" s="77">
        <v>0</v>
      </c>
      <c r="F340" s="77">
        <v>113119.75</v>
      </c>
    </row>
    <row r="341" spans="1:6" x14ac:dyDescent="0.25">
      <c r="A341" s="76" t="s">
        <v>1133</v>
      </c>
      <c r="B341" s="73" t="s">
        <v>1132</v>
      </c>
      <c r="C341" s="77">
        <v>94970.43</v>
      </c>
      <c r="D341" s="77">
        <v>18149.32</v>
      </c>
      <c r="E341" s="77">
        <v>0</v>
      </c>
      <c r="F341" s="77">
        <v>113119.75</v>
      </c>
    </row>
    <row r="342" spans="1:6" x14ac:dyDescent="0.25">
      <c r="A342" s="76" t="s">
        <v>1134</v>
      </c>
      <c r="B342" s="73" t="s">
        <v>1135</v>
      </c>
      <c r="C342" s="77">
        <v>94970.43</v>
      </c>
      <c r="D342" s="77">
        <v>18149.32</v>
      </c>
      <c r="E342" s="77">
        <v>0</v>
      </c>
      <c r="F342" s="77">
        <v>113119.75</v>
      </c>
    </row>
    <row r="343" spans="1:6" x14ac:dyDescent="0.25">
      <c r="A343" s="78" t="s">
        <v>1136</v>
      </c>
      <c r="B343" s="79" t="s">
        <v>1137</v>
      </c>
      <c r="C343" s="80">
        <v>12770.24</v>
      </c>
      <c r="D343" s="80">
        <v>0</v>
      </c>
      <c r="E343" s="80">
        <v>0</v>
      </c>
      <c r="F343" s="80">
        <v>12770.24</v>
      </c>
    </row>
    <row r="344" spans="1:6" x14ac:dyDescent="0.25">
      <c r="A344" s="78" t="s">
        <v>1138</v>
      </c>
      <c r="B344" s="79" t="s">
        <v>1139</v>
      </c>
      <c r="C344" s="80">
        <v>13672</v>
      </c>
      <c r="D344" s="80">
        <v>0</v>
      </c>
      <c r="E344" s="80">
        <v>0</v>
      </c>
      <c r="F344" s="80">
        <v>13672</v>
      </c>
    </row>
    <row r="345" spans="1:6" x14ac:dyDescent="0.25">
      <c r="A345" s="78" t="s">
        <v>1140</v>
      </c>
      <c r="B345" s="79" t="s">
        <v>1141</v>
      </c>
      <c r="C345" s="80">
        <v>21869.599999999999</v>
      </c>
      <c r="D345" s="80">
        <v>2965</v>
      </c>
      <c r="E345" s="80">
        <v>0</v>
      </c>
      <c r="F345" s="80">
        <v>24834.6</v>
      </c>
    </row>
    <row r="346" spans="1:6" x14ac:dyDescent="0.25">
      <c r="A346" s="78" t="s">
        <v>1142</v>
      </c>
      <c r="B346" s="79" t="s">
        <v>1143</v>
      </c>
      <c r="C346" s="80">
        <v>46658.59</v>
      </c>
      <c r="D346" s="80">
        <v>15184.320000000002</v>
      </c>
      <c r="E346" s="80">
        <v>0</v>
      </c>
      <c r="F346" s="80">
        <v>61842.909999999996</v>
      </c>
    </row>
    <row r="347" spans="1:6" x14ac:dyDescent="0.25">
      <c r="A347" s="76" t="s">
        <v>1144</v>
      </c>
      <c r="B347" s="73" t="s">
        <v>1145</v>
      </c>
      <c r="C347" s="77">
        <v>7578</v>
      </c>
      <c r="D347" s="77">
        <v>0</v>
      </c>
      <c r="E347" s="77">
        <v>0</v>
      </c>
      <c r="F347" s="77">
        <v>7578</v>
      </c>
    </row>
    <row r="348" spans="1:6" x14ac:dyDescent="0.25">
      <c r="A348" s="76" t="s">
        <v>1146</v>
      </c>
      <c r="B348" s="73" t="s">
        <v>1145</v>
      </c>
      <c r="C348" s="77">
        <v>7578</v>
      </c>
      <c r="D348" s="77">
        <v>0</v>
      </c>
      <c r="E348" s="77">
        <v>0</v>
      </c>
      <c r="F348" s="77">
        <v>7578</v>
      </c>
    </row>
    <row r="349" spans="1:6" x14ac:dyDescent="0.25">
      <c r="A349" s="76" t="s">
        <v>1147</v>
      </c>
      <c r="B349" s="73" t="s">
        <v>1148</v>
      </c>
      <c r="C349" s="77">
        <v>0</v>
      </c>
      <c r="D349" s="77">
        <v>0</v>
      </c>
      <c r="E349" s="77">
        <v>0</v>
      </c>
      <c r="F349" s="77">
        <v>0</v>
      </c>
    </row>
    <row r="350" spans="1:6" x14ac:dyDescent="0.25">
      <c r="A350" s="78" t="s">
        <v>1149</v>
      </c>
      <c r="B350" s="79" t="s">
        <v>1150</v>
      </c>
      <c r="C350" s="80">
        <v>0</v>
      </c>
      <c r="D350" s="80">
        <v>0</v>
      </c>
      <c r="E350" s="80">
        <v>0</v>
      </c>
      <c r="F350" s="80">
        <v>0</v>
      </c>
    </row>
    <row r="351" spans="1:6" x14ac:dyDescent="0.25">
      <c r="A351" s="76" t="s">
        <v>1151</v>
      </c>
      <c r="B351" s="73" t="s">
        <v>1152</v>
      </c>
      <c r="C351" s="77">
        <v>7578</v>
      </c>
      <c r="D351" s="77">
        <v>0</v>
      </c>
      <c r="E351" s="77">
        <v>0</v>
      </c>
      <c r="F351" s="77">
        <v>7578</v>
      </c>
    </row>
    <row r="352" spans="1:6" x14ac:dyDescent="0.25">
      <c r="A352" s="78" t="s">
        <v>1153</v>
      </c>
      <c r="B352" s="79" t="s">
        <v>1154</v>
      </c>
      <c r="C352" s="80">
        <v>0</v>
      </c>
      <c r="D352" s="80">
        <v>0</v>
      </c>
      <c r="E352" s="80">
        <v>0</v>
      </c>
      <c r="F352" s="80">
        <v>0</v>
      </c>
    </row>
    <row r="353" spans="1:6" x14ac:dyDescent="0.25">
      <c r="A353" s="78" t="s">
        <v>1155</v>
      </c>
      <c r="B353" s="79" t="s">
        <v>1156</v>
      </c>
      <c r="C353" s="80">
        <v>7578</v>
      </c>
      <c r="D353" s="80">
        <v>0</v>
      </c>
      <c r="E353" s="80">
        <v>0</v>
      </c>
      <c r="F353" s="80">
        <v>7578</v>
      </c>
    </row>
    <row r="354" spans="1:6" x14ac:dyDescent="0.25">
      <c r="A354" s="76" t="s">
        <v>1157</v>
      </c>
      <c r="B354" s="73" t="s">
        <v>1158</v>
      </c>
      <c r="C354" s="77">
        <v>518064.79000000004</v>
      </c>
      <c r="D354" s="77">
        <v>81292.3</v>
      </c>
      <c r="E354" s="77">
        <v>0</v>
      </c>
      <c r="F354" s="77">
        <v>599357.09</v>
      </c>
    </row>
    <row r="355" spans="1:6" x14ac:dyDescent="0.25">
      <c r="A355" s="76" t="s">
        <v>1159</v>
      </c>
      <c r="B355" s="73" t="s">
        <v>1158</v>
      </c>
      <c r="C355" s="77">
        <v>518064.79000000004</v>
      </c>
      <c r="D355" s="77">
        <v>81292.3</v>
      </c>
      <c r="E355" s="77">
        <v>0</v>
      </c>
      <c r="F355" s="77">
        <v>599357.09</v>
      </c>
    </row>
    <row r="356" spans="1:6" x14ac:dyDescent="0.25">
      <c r="A356" s="76" t="s">
        <v>1160</v>
      </c>
      <c r="B356" s="73" t="s">
        <v>1161</v>
      </c>
      <c r="C356" s="77">
        <v>486895.03</v>
      </c>
      <c r="D356" s="77">
        <v>66395.7</v>
      </c>
      <c r="E356" s="77">
        <v>0</v>
      </c>
      <c r="F356" s="77">
        <v>553290.73</v>
      </c>
    </row>
    <row r="357" spans="1:6" x14ac:dyDescent="0.25">
      <c r="A357" s="78" t="s">
        <v>1162</v>
      </c>
      <c r="B357" s="79" t="s">
        <v>1163</v>
      </c>
      <c r="C357" s="80">
        <v>73856.710000000006</v>
      </c>
      <c r="D357" s="80">
        <v>614.76</v>
      </c>
      <c r="E357" s="80">
        <v>0</v>
      </c>
      <c r="F357" s="80">
        <v>74471.47</v>
      </c>
    </row>
    <row r="358" spans="1:6" x14ac:dyDescent="0.25">
      <c r="A358" s="78" t="s">
        <v>1164</v>
      </c>
      <c r="B358" s="79" t="s">
        <v>1165</v>
      </c>
      <c r="C358" s="80">
        <v>22965.33</v>
      </c>
      <c r="D358" s="80">
        <v>2210.96</v>
      </c>
      <c r="E358" s="80">
        <v>0</v>
      </c>
      <c r="F358" s="80">
        <v>25176.29</v>
      </c>
    </row>
    <row r="359" spans="1:6" x14ac:dyDescent="0.25">
      <c r="A359" s="78" t="s">
        <v>1166</v>
      </c>
      <c r="B359" s="79" t="s">
        <v>1167</v>
      </c>
      <c r="C359" s="80">
        <v>5546.55</v>
      </c>
      <c r="D359" s="80">
        <v>1093.33</v>
      </c>
      <c r="E359" s="80">
        <v>0</v>
      </c>
      <c r="F359" s="80">
        <v>6639.88</v>
      </c>
    </row>
    <row r="360" spans="1:6" x14ac:dyDescent="0.25">
      <c r="A360" s="78" t="s">
        <v>1168</v>
      </c>
      <c r="B360" s="79" t="s">
        <v>1169</v>
      </c>
      <c r="C360" s="80">
        <v>33783.94</v>
      </c>
      <c r="D360" s="80">
        <v>973.19</v>
      </c>
      <c r="E360" s="80">
        <v>0</v>
      </c>
      <c r="F360" s="80">
        <v>34757.129999999997</v>
      </c>
    </row>
    <row r="361" spans="1:6" x14ac:dyDescent="0.25">
      <c r="A361" s="78" t="s">
        <v>1170</v>
      </c>
      <c r="B361" s="79" t="s">
        <v>1171</v>
      </c>
      <c r="C361" s="80">
        <v>2812.46</v>
      </c>
      <c r="D361" s="80">
        <v>0</v>
      </c>
      <c r="E361" s="80">
        <v>0</v>
      </c>
      <c r="F361" s="80">
        <v>2812.46</v>
      </c>
    </row>
    <row r="362" spans="1:6" x14ac:dyDescent="0.25">
      <c r="A362" s="78" t="s">
        <v>1172</v>
      </c>
      <c r="B362" s="79" t="s">
        <v>1173</v>
      </c>
      <c r="C362" s="80">
        <v>3240.75</v>
      </c>
      <c r="D362" s="80">
        <v>146</v>
      </c>
      <c r="E362" s="80">
        <v>0</v>
      </c>
      <c r="F362" s="80">
        <v>3386.75</v>
      </c>
    </row>
    <row r="363" spans="1:6" x14ac:dyDescent="0.25">
      <c r="A363" s="78" t="s">
        <v>1174</v>
      </c>
      <c r="B363" s="79" t="s">
        <v>1175</v>
      </c>
      <c r="C363" s="80">
        <v>1233.1300000000001</v>
      </c>
      <c r="D363" s="80">
        <v>0</v>
      </c>
      <c r="E363" s="80">
        <v>0</v>
      </c>
      <c r="F363" s="80">
        <v>1233.1300000000001</v>
      </c>
    </row>
    <row r="364" spans="1:6" x14ac:dyDescent="0.25">
      <c r="A364" s="78" t="s">
        <v>1176</v>
      </c>
      <c r="B364" s="79" t="s">
        <v>1177</v>
      </c>
      <c r="C364" s="80">
        <v>324492.40999999997</v>
      </c>
      <c r="D364" s="80">
        <v>61357.46</v>
      </c>
      <c r="E364" s="80">
        <v>0</v>
      </c>
      <c r="F364" s="80">
        <v>385849.87</v>
      </c>
    </row>
    <row r="365" spans="1:6" x14ac:dyDescent="0.25">
      <c r="A365" s="78" t="s">
        <v>1178</v>
      </c>
      <c r="B365" s="79" t="s">
        <v>1179</v>
      </c>
      <c r="C365" s="80">
        <v>0</v>
      </c>
      <c r="D365" s="80">
        <v>0</v>
      </c>
      <c r="E365" s="80">
        <v>0</v>
      </c>
      <c r="F365" s="80">
        <v>0</v>
      </c>
    </row>
    <row r="366" spans="1:6" x14ac:dyDescent="0.25">
      <c r="A366" s="78" t="s">
        <v>1180</v>
      </c>
      <c r="B366" s="79" t="s">
        <v>1181</v>
      </c>
      <c r="C366" s="80">
        <v>18963.75</v>
      </c>
      <c r="D366" s="80">
        <v>0</v>
      </c>
      <c r="E366" s="80">
        <v>0</v>
      </c>
      <c r="F366" s="80">
        <v>18963.75</v>
      </c>
    </row>
    <row r="367" spans="1:6" x14ac:dyDescent="0.25">
      <c r="A367" s="76" t="s">
        <v>1182</v>
      </c>
      <c r="B367" s="73" t="s">
        <v>1183</v>
      </c>
      <c r="C367" s="77">
        <v>0</v>
      </c>
      <c r="D367" s="77">
        <v>0</v>
      </c>
      <c r="E367" s="77">
        <v>0</v>
      </c>
      <c r="F367" s="77">
        <v>0</v>
      </c>
    </row>
    <row r="368" spans="1:6" x14ac:dyDescent="0.25">
      <c r="A368" s="78" t="s">
        <v>1184</v>
      </c>
      <c r="B368" s="79" t="s">
        <v>703</v>
      </c>
      <c r="C368" s="80">
        <v>0</v>
      </c>
      <c r="D368" s="80">
        <v>0</v>
      </c>
      <c r="E368" s="80">
        <v>0</v>
      </c>
      <c r="F368" s="80">
        <v>0</v>
      </c>
    </row>
    <row r="369" spans="1:6" x14ac:dyDescent="0.25">
      <c r="A369" s="76" t="s">
        <v>1185</v>
      </c>
      <c r="B369" s="73" t="s">
        <v>1186</v>
      </c>
      <c r="C369" s="77">
        <v>31169.760000000002</v>
      </c>
      <c r="D369" s="77">
        <v>14896.6</v>
      </c>
      <c r="E369" s="77">
        <v>0</v>
      </c>
      <c r="F369" s="77">
        <v>46066.36</v>
      </c>
    </row>
    <row r="370" spans="1:6" x14ac:dyDescent="0.25">
      <c r="A370" s="78" t="s">
        <v>1187</v>
      </c>
      <c r="B370" s="79" t="s">
        <v>1163</v>
      </c>
      <c r="C370" s="80">
        <v>1238.26</v>
      </c>
      <c r="D370" s="80">
        <v>619.13</v>
      </c>
      <c r="E370" s="80">
        <v>0</v>
      </c>
      <c r="F370" s="80">
        <v>1857.39</v>
      </c>
    </row>
    <row r="371" spans="1:6" x14ac:dyDescent="0.25">
      <c r="A371" s="78" t="s">
        <v>1188</v>
      </c>
      <c r="B371" s="79" t="s">
        <v>1165</v>
      </c>
      <c r="C371" s="80">
        <v>1148.94</v>
      </c>
      <c r="D371" s="80">
        <v>574.47</v>
      </c>
      <c r="E371" s="80">
        <v>0</v>
      </c>
      <c r="F371" s="80">
        <v>1723.41</v>
      </c>
    </row>
    <row r="372" spans="1:6" x14ac:dyDescent="0.25">
      <c r="A372" s="78" t="s">
        <v>1189</v>
      </c>
      <c r="B372" s="79" t="s">
        <v>1190</v>
      </c>
      <c r="C372" s="80">
        <v>8697.2999999999993</v>
      </c>
      <c r="D372" s="80">
        <v>3660.37</v>
      </c>
      <c r="E372" s="80">
        <v>0</v>
      </c>
      <c r="F372" s="80">
        <v>12357.67</v>
      </c>
    </row>
    <row r="373" spans="1:6" x14ac:dyDescent="0.25">
      <c r="A373" s="78" t="s">
        <v>1191</v>
      </c>
      <c r="B373" s="79" t="s">
        <v>1169</v>
      </c>
      <c r="C373" s="80">
        <v>0</v>
      </c>
      <c r="D373" s="80">
        <v>0</v>
      </c>
      <c r="E373" s="80">
        <v>0</v>
      </c>
      <c r="F373" s="80">
        <v>0</v>
      </c>
    </row>
    <row r="374" spans="1:6" x14ac:dyDescent="0.25">
      <c r="A374" s="78" t="s">
        <v>1192</v>
      </c>
      <c r="B374" s="79" t="s">
        <v>1171</v>
      </c>
      <c r="C374" s="80">
        <v>0</v>
      </c>
      <c r="D374" s="80">
        <v>0</v>
      </c>
      <c r="E374" s="80">
        <v>0</v>
      </c>
      <c r="F374" s="80">
        <v>0</v>
      </c>
    </row>
    <row r="375" spans="1:6" x14ac:dyDescent="0.25">
      <c r="A375" s="78" t="s">
        <v>1193</v>
      </c>
      <c r="B375" s="79" t="s">
        <v>1173</v>
      </c>
      <c r="C375" s="80">
        <v>808.28</v>
      </c>
      <c r="D375" s="80">
        <v>404.14</v>
      </c>
      <c r="E375" s="80">
        <v>0</v>
      </c>
      <c r="F375" s="80">
        <v>1212.42</v>
      </c>
    </row>
    <row r="376" spans="1:6" x14ac:dyDescent="0.25">
      <c r="A376" s="78" t="s">
        <v>1194</v>
      </c>
      <c r="B376" s="79" t="s">
        <v>1175</v>
      </c>
      <c r="C376" s="80">
        <v>49.26</v>
      </c>
      <c r="D376" s="80">
        <v>24.63</v>
      </c>
      <c r="E376" s="80">
        <v>0</v>
      </c>
      <c r="F376" s="80">
        <v>73.89</v>
      </c>
    </row>
    <row r="377" spans="1:6" x14ac:dyDescent="0.25">
      <c r="A377" s="78" t="s">
        <v>1195</v>
      </c>
      <c r="B377" s="79" t="s">
        <v>1177</v>
      </c>
      <c r="C377" s="80">
        <v>19227.72</v>
      </c>
      <c r="D377" s="80">
        <v>9613.86</v>
      </c>
      <c r="E377" s="80">
        <v>0</v>
      </c>
      <c r="F377" s="80">
        <v>28841.58</v>
      </c>
    </row>
    <row r="378" spans="1:6" x14ac:dyDescent="0.25">
      <c r="A378" s="76" t="s">
        <v>1196</v>
      </c>
      <c r="B378" s="73" t="s">
        <v>1197</v>
      </c>
      <c r="C378" s="77">
        <v>0</v>
      </c>
      <c r="D378" s="77">
        <v>0</v>
      </c>
      <c r="E378" s="77">
        <v>0</v>
      </c>
      <c r="F378" s="77">
        <v>0</v>
      </c>
    </row>
    <row r="379" spans="1:6" x14ac:dyDescent="0.25">
      <c r="A379" s="78" t="s">
        <v>1198</v>
      </c>
      <c r="B379" s="79" t="s">
        <v>703</v>
      </c>
      <c r="C379" s="80">
        <v>0</v>
      </c>
      <c r="D379" s="80">
        <v>0</v>
      </c>
      <c r="E379" s="80">
        <v>0</v>
      </c>
      <c r="F379" s="80">
        <v>0</v>
      </c>
    </row>
    <row r="380" spans="1:6" x14ac:dyDescent="0.25">
      <c r="A380" s="76" t="s">
        <v>1199</v>
      </c>
      <c r="B380" s="73" t="s">
        <v>1200</v>
      </c>
      <c r="C380" s="77">
        <v>-360854.22</v>
      </c>
      <c r="D380" s="77">
        <v>1850.13</v>
      </c>
      <c r="E380" s="77">
        <v>81156.23</v>
      </c>
      <c r="F380" s="77">
        <v>-440160.32</v>
      </c>
    </row>
    <row r="381" spans="1:6" x14ac:dyDescent="0.25">
      <c r="A381" s="76" t="s">
        <v>1201</v>
      </c>
      <c r="B381" s="73" t="s">
        <v>1202</v>
      </c>
      <c r="C381" s="77">
        <v>-360854.22</v>
      </c>
      <c r="D381" s="77">
        <v>1850.13</v>
      </c>
      <c r="E381" s="77">
        <v>81156.23</v>
      </c>
      <c r="F381" s="77">
        <v>-440160.32</v>
      </c>
    </row>
    <row r="382" spans="1:6" x14ac:dyDescent="0.25">
      <c r="A382" s="76" t="s">
        <v>1203</v>
      </c>
      <c r="B382" s="73" t="s">
        <v>1204</v>
      </c>
      <c r="C382" s="77">
        <v>8040.06</v>
      </c>
      <c r="D382" s="77">
        <v>1850.13</v>
      </c>
      <c r="E382" s="77">
        <v>0</v>
      </c>
      <c r="F382" s="77">
        <v>9890.19</v>
      </c>
    </row>
    <row r="383" spans="1:6" x14ac:dyDescent="0.25">
      <c r="A383" s="78" t="s">
        <v>1205</v>
      </c>
      <c r="B383" s="79" t="s">
        <v>1206</v>
      </c>
      <c r="C383" s="80">
        <v>5185.7700000000004</v>
      </c>
      <c r="D383" s="80">
        <v>1769.5</v>
      </c>
      <c r="E383" s="80">
        <v>0</v>
      </c>
      <c r="F383" s="80">
        <v>6955.27</v>
      </c>
    </row>
    <row r="384" spans="1:6" x14ac:dyDescent="0.25">
      <c r="A384" s="78" t="s">
        <v>1207</v>
      </c>
      <c r="B384" s="79" t="s">
        <v>1208</v>
      </c>
      <c r="C384" s="80">
        <v>717.96</v>
      </c>
      <c r="D384" s="80">
        <v>80.63</v>
      </c>
      <c r="E384" s="80">
        <v>0</v>
      </c>
      <c r="F384" s="80">
        <v>798.58999999999992</v>
      </c>
    </row>
    <row r="385" spans="1:6" x14ac:dyDescent="0.25">
      <c r="A385" s="78" t="s">
        <v>1209</v>
      </c>
      <c r="B385" s="79" t="s">
        <v>1210</v>
      </c>
      <c r="C385" s="80">
        <v>2136.33</v>
      </c>
      <c r="D385" s="80">
        <v>0</v>
      </c>
      <c r="E385" s="80">
        <v>0</v>
      </c>
      <c r="F385" s="80">
        <v>2136.33</v>
      </c>
    </row>
    <row r="386" spans="1:6" x14ac:dyDescent="0.25">
      <c r="A386" s="76" t="s">
        <v>1211</v>
      </c>
      <c r="B386" s="73" t="s">
        <v>1204</v>
      </c>
      <c r="C386" s="77">
        <v>-368894.27999999997</v>
      </c>
      <c r="D386" s="77">
        <v>0</v>
      </c>
      <c r="E386" s="77">
        <v>81156.23</v>
      </c>
      <c r="F386" s="77">
        <v>-450050.51</v>
      </c>
    </row>
    <row r="387" spans="1:6" x14ac:dyDescent="0.25">
      <c r="A387" s="78" t="s">
        <v>1212</v>
      </c>
      <c r="B387" s="79" t="s">
        <v>1213</v>
      </c>
      <c r="C387" s="80">
        <v>-29.050000000000004</v>
      </c>
      <c r="D387" s="80">
        <v>0</v>
      </c>
      <c r="E387" s="80">
        <v>6964.56</v>
      </c>
      <c r="F387" s="80">
        <v>-6993.6100000000006</v>
      </c>
    </row>
    <row r="388" spans="1:6" x14ac:dyDescent="0.25">
      <c r="A388" s="78" t="s">
        <v>1214</v>
      </c>
      <c r="B388" s="79" t="s">
        <v>1215</v>
      </c>
      <c r="C388" s="80">
        <v>-368865.23</v>
      </c>
      <c r="D388" s="80">
        <v>0</v>
      </c>
      <c r="E388" s="80">
        <v>74191.67</v>
      </c>
      <c r="F388" s="80">
        <v>-443056.9</v>
      </c>
    </row>
    <row r="389" spans="1:6" x14ac:dyDescent="0.25">
      <c r="A389" s="76" t="s">
        <v>1216</v>
      </c>
      <c r="B389" s="73" t="s">
        <v>1217</v>
      </c>
      <c r="C389" s="77">
        <v>0</v>
      </c>
      <c r="D389" s="77">
        <v>0</v>
      </c>
      <c r="E389" s="77">
        <v>0</v>
      </c>
      <c r="F389" s="77">
        <v>0</v>
      </c>
    </row>
    <row r="390" spans="1:6" x14ac:dyDescent="0.25">
      <c r="A390" s="76" t="s">
        <v>1218</v>
      </c>
      <c r="B390" s="73" t="s">
        <v>1219</v>
      </c>
      <c r="C390" s="77">
        <v>0</v>
      </c>
      <c r="D390" s="77">
        <v>0</v>
      </c>
      <c r="E390" s="77">
        <v>0</v>
      </c>
      <c r="F390" s="77">
        <v>0</v>
      </c>
    </row>
    <row r="391" spans="1:6" x14ac:dyDescent="0.25">
      <c r="A391" s="76" t="s">
        <v>1220</v>
      </c>
      <c r="B391" s="73" t="s">
        <v>969</v>
      </c>
      <c r="C391" s="77">
        <v>0</v>
      </c>
      <c r="D391" s="77">
        <v>0</v>
      </c>
      <c r="E391" s="77">
        <v>0</v>
      </c>
      <c r="F391" s="77">
        <v>0</v>
      </c>
    </row>
    <row r="392" spans="1:6" x14ac:dyDescent="0.25">
      <c r="A392" s="78" t="s">
        <v>1221</v>
      </c>
      <c r="B392" s="79" t="s">
        <v>969</v>
      </c>
      <c r="C392" s="80">
        <v>0</v>
      </c>
      <c r="D392" s="80">
        <v>0</v>
      </c>
      <c r="E392" s="80">
        <v>0</v>
      </c>
      <c r="F392" s="80">
        <v>0</v>
      </c>
    </row>
    <row r="393" spans="1:6" x14ac:dyDescent="0.25">
      <c r="A393" s="73" t="s">
        <v>1222</v>
      </c>
      <c r="B393" s="77">
        <v>62766489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workbookViewId="0">
      <selection activeCell="I120" sqref="I120"/>
    </sheetView>
  </sheetViews>
  <sheetFormatPr defaultColWidth="10.42578125" defaultRowHeight="15" x14ac:dyDescent="0.25"/>
  <cols>
    <col min="1" max="1" width="10.42578125" style="70"/>
    <col min="2" max="2" width="34.85546875" style="70" bestFit="1" customWidth="1"/>
    <col min="3" max="3" width="12" style="70" customWidth="1"/>
    <col min="4" max="6" width="10.42578125" style="70"/>
    <col min="7" max="7" width="4.85546875" style="70" customWidth="1"/>
    <col min="8" max="8" width="13" style="70" bestFit="1" customWidth="1"/>
    <col min="9" max="9" width="13.140625" style="74" bestFit="1" customWidth="1"/>
    <col min="10" max="10" width="11.5703125" style="74" bestFit="1" customWidth="1"/>
    <col min="11" max="11" width="13.140625" style="74" bestFit="1" customWidth="1"/>
    <col min="12" max="16384" width="10.42578125" style="70"/>
  </cols>
  <sheetData>
    <row r="1" spans="1:9" x14ac:dyDescent="0.25">
      <c r="A1" s="73" t="s">
        <v>505</v>
      </c>
    </row>
    <row r="2" spans="1:9" x14ac:dyDescent="0.25">
      <c r="A2" s="73" t="s">
        <v>506</v>
      </c>
      <c r="B2" s="73" t="s">
        <v>507</v>
      </c>
      <c r="C2" s="75" t="s">
        <v>508</v>
      </c>
      <c r="D2" s="73" t="s">
        <v>509</v>
      </c>
    </row>
    <row r="3" spans="1:9" x14ac:dyDescent="0.25">
      <c r="A3" s="73" t="s">
        <v>510</v>
      </c>
      <c r="B3" s="73" t="s">
        <v>511</v>
      </c>
    </row>
    <row r="4" spans="1:9" x14ac:dyDescent="0.25">
      <c r="C4" s="52"/>
    </row>
    <row r="5" spans="1:9" x14ac:dyDescent="0.25">
      <c r="A5" s="73" t="s">
        <v>512</v>
      </c>
    </row>
    <row r="6" spans="1:9" x14ac:dyDescent="0.25">
      <c r="A6" s="73" t="s">
        <v>513</v>
      </c>
      <c r="B6" s="73" t="s">
        <v>54</v>
      </c>
      <c r="C6" s="73" t="s">
        <v>514</v>
      </c>
      <c r="D6" s="73" t="s">
        <v>515</v>
      </c>
      <c r="E6" s="73" t="s">
        <v>516</v>
      </c>
      <c r="F6" s="73" t="s">
        <v>517</v>
      </c>
    </row>
    <row r="7" spans="1:9" x14ac:dyDescent="0.25">
      <c r="A7" s="76" t="s">
        <v>351</v>
      </c>
      <c r="B7" s="73" t="s">
        <v>518</v>
      </c>
      <c r="C7" s="77">
        <v>12330107.059999999</v>
      </c>
      <c r="D7" s="77">
        <v>4137712.77</v>
      </c>
      <c r="E7" s="77">
        <v>3624053.6100000003</v>
      </c>
      <c r="F7" s="77">
        <v>12642871.699999999</v>
      </c>
      <c r="H7" s="74">
        <f>C7-F7</f>
        <v>-312764.6400000006</v>
      </c>
      <c r="I7" s="74">
        <f>+H7-H8+H48</f>
        <v>81403.219999998808</v>
      </c>
    </row>
    <row r="8" spans="1:9" x14ac:dyDescent="0.25">
      <c r="A8" s="76" t="s">
        <v>42</v>
      </c>
      <c r="B8" s="73" t="s">
        <v>519</v>
      </c>
      <c r="C8" s="77">
        <v>7229687.1699999999</v>
      </c>
      <c r="D8" s="77">
        <v>4137712.77</v>
      </c>
      <c r="E8" s="77">
        <v>3542650.39</v>
      </c>
      <c r="F8" s="77">
        <v>7623855.0299999993</v>
      </c>
      <c r="H8" s="74">
        <f>C8-F8</f>
        <v>-394167.8599999994</v>
      </c>
    </row>
    <row r="9" spans="1:9" x14ac:dyDescent="0.25">
      <c r="A9" s="76" t="s">
        <v>520</v>
      </c>
      <c r="B9" s="73" t="s">
        <v>521</v>
      </c>
      <c r="C9" s="77">
        <v>6515216.4399999995</v>
      </c>
      <c r="D9" s="77">
        <v>4017679.21</v>
      </c>
      <c r="E9" s="77">
        <v>3528796.33</v>
      </c>
      <c r="F9" s="77">
        <v>6803204.7999999989</v>
      </c>
    </row>
    <row r="10" spans="1:9" x14ac:dyDescent="0.25">
      <c r="A10" s="76" t="s">
        <v>522</v>
      </c>
      <c r="B10" s="73" t="s">
        <v>523</v>
      </c>
      <c r="C10" s="77">
        <v>2999.1</v>
      </c>
      <c r="D10" s="77">
        <v>0</v>
      </c>
      <c r="E10" s="77">
        <v>0</v>
      </c>
      <c r="F10" s="77">
        <v>2999.1</v>
      </c>
    </row>
    <row r="11" spans="1:9" x14ac:dyDescent="0.25">
      <c r="A11" s="78" t="s">
        <v>524</v>
      </c>
      <c r="B11" s="79" t="s">
        <v>525</v>
      </c>
      <c r="C11" s="80">
        <v>1000</v>
      </c>
      <c r="D11" s="80">
        <v>0</v>
      </c>
      <c r="E11" s="80">
        <v>0</v>
      </c>
      <c r="F11" s="80">
        <v>1000</v>
      </c>
    </row>
    <row r="12" spans="1:9" x14ac:dyDescent="0.25">
      <c r="A12" s="78" t="s">
        <v>526</v>
      </c>
      <c r="B12" s="79" t="s">
        <v>527</v>
      </c>
      <c r="C12" s="80">
        <v>999.1</v>
      </c>
      <c r="D12" s="80">
        <v>0</v>
      </c>
      <c r="E12" s="80">
        <v>0</v>
      </c>
      <c r="F12" s="80">
        <v>999.1</v>
      </c>
    </row>
    <row r="13" spans="1:9" x14ac:dyDescent="0.25">
      <c r="A13" s="78" t="s">
        <v>528</v>
      </c>
      <c r="B13" s="79" t="s">
        <v>529</v>
      </c>
      <c r="C13" s="80">
        <v>1000</v>
      </c>
      <c r="D13" s="80">
        <v>0</v>
      </c>
      <c r="E13" s="80">
        <v>0</v>
      </c>
      <c r="F13" s="80">
        <v>1000</v>
      </c>
    </row>
    <row r="14" spans="1:9" hidden="1" x14ac:dyDescent="0.25">
      <c r="A14" s="78" t="s">
        <v>530</v>
      </c>
      <c r="B14" s="79" t="s">
        <v>531</v>
      </c>
      <c r="C14" s="80">
        <v>0</v>
      </c>
      <c r="D14" s="80">
        <v>0</v>
      </c>
      <c r="E14" s="80">
        <v>0</v>
      </c>
      <c r="F14" s="80">
        <v>0</v>
      </c>
    </row>
    <row r="15" spans="1:9" hidden="1" x14ac:dyDescent="0.25">
      <c r="A15" s="78" t="s">
        <v>532</v>
      </c>
      <c r="B15" s="79" t="s">
        <v>533</v>
      </c>
      <c r="C15" s="80">
        <v>0</v>
      </c>
      <c r="D15" s="80">
        <v>0</v>
      </c>
      <c r="E15" s="80">
        <v>0</v>
      </c>
      <c r="F15" s="80">
        <v>0</v>
      </c>
    </row>
    <row r="16" spans="1:9" hidden="1" x14ac:dyDescent="0.25">
      <c r="A16" s="78" t="s">
        <v>534</v>
      </c>
      <c r="B16" s="79" t="s">
        <v>535</v>
      </c>
      <c r="C16" s="80">
        <v>0</v>
      </c>
      <c r="D16" s="80">
        <v>0</v>
      </c>
      <c r="E16" s="80">
        <v>0</v>
      </c>
      <c r="F16" s="80">
        <v>0</v>
      </c>
    </row>
    <row r="17" spans="1:11" hidden="1" x14ac:dyDescent="0.25">
      <c r="A17" s="78" t="s">
        <v>536</v>
      </c>
      <c r="B17" s="79" t="s">
        <v>537</v>
      </c>
      <c r="C17" s="80">
        <v>0</v>
      </c>
      <c r="D17" s="80">
        <v>0</v>
      </c>
      <c r="E17" s="80">
        <v>0</v>
      </c>
      <c r="F17" s="80">
        <v>0</v>
      </c>
    </row>
    <row r="18" spans="1:11" hidden="1" x14ac:dyDescent="0.25">
      <c r="A18" s="78" t="s">
        <v>538</v>
      </c>
      <c r="B18" s="79" t="s">
        <v>539</v>
      </c>
      <c r="C18" s="80">
        <v>0</v>
      </c>
      <c r="D18" s="80">
        <v>0</v>
      </c>
      <c r="E18" s="80">
        <v>0</v>
      </c>
      <c r="F18" s="80">
        <v>0</v>
      </c>
    </row>
    <row r="19" spans="1:11" hidden="1" x14ac:dyDescent="0.25">
      <c r="A19" s="78" t="s">
        <v>540</v>
      </c>
      <c r="B19" s="79" t="s">
        <v>541</v>
      </c>
      <c r="C19" s="80">
        <v>0</v>
      </c>
      <c r="D19" s="80">
        <v>0</v>
      </c>
      <c r="E19" s="80">
        <v>0</v>
      </c>
      <c r="F19" s="80">
        <v>0</v>
      </c>
    </row>
    <row r="20" spans="1:11" hidden="1" x14ac:dyDescent="0.25">
      <c r="A20" s="78" t="s">
        <v>542</v>
      </c>
      <c r="B20" s="79" t="s">
        <v>543</v>
      </c>
      <c r="C20" s="80">
        <v>0</v>
      </c>
      <c r="D20" s="80">
        <v>0</v>
      </c>
      <c r="E20" s="80">
        <v>0</v>
      </c>
      <c r="F20" s="80">
        <v>0</v>
      </c>
    </row>
    <row r="21" spans="1:11" hidden="1" x14ac:dyDescent="0.25">
      <c r="A21" s="78" t="s">
        <v>544</v>
      </c>
      <c r="B21" s="79" t="s">
        <v>545</v>
      </c>
      <c r="C21" s="80">
        <v>0</v>
      </c>
      <c r="D21" s="80">
        <v>0</v>
      </c>
      <c r="E21" s="80">
        <v>0</v>
      </c>
      <c r="F21" s="80">
        <v>0</v>
      </c>
    </row>
    <row r="22" spans="1:11" hidden="1" x14ac:dyDescent="0.25">
      <c r="A22" s="78" t="s">
        <v>546</v>
      </c>
      <c r="B22" s="79" t="s">
        <v>547</v>
      </c>
      <c r="C22" s="80">
        <v>0</v>
      </c>
      <c r="D22" s="80">
        <v>0</v>
      </c>
      <c r="E22" s="80">
        <v>0</v>
      </c>
      <c r="F22" s="80">
        <v>0</v>
      </c>
    </row>
    <row r="23" spans="1:11" hidden="1" x14ac:dyDescent="0.25">
      <c r="A23" s="78" t="s">
        <v>548</v>
      </c>
      <c r="B23" s="79" t="s">
        <v>549</v>
      </c>
      <c r="C23" s="80">
        <v>0</v>
      </c>
      <c r="D23" s="80">
        <v>0</v>
      </c>
      <c r="E23" s="80">
        <v>0</v>
      </c>
      <c r="F23" s="80">
        <v>0</v>
      </c>
    </row>
    <row r="24" spans="1:11" hidden="1" x14ac:dyDescent="0.25">
      <c r="A24" s="78" t="s">
        <v>550</v>
      </c>
      <c r="B24" s="79" t="s">
        <v>551</v>
      </c>
      <c r="C24" s="80">
        <v>0</v>
      </c>
      <c r="D24" s="80">
        <v>0</v>
      </c>
      <c r="E24" s="80">
        <v>0</v>
      </c>
      <c r="F24" s="80">
        <v>0</v>
      </c>
    </row>
    <row r="25" spans="1:11" x14ac:dyDescent="0.25">
      <c r="A25" s="76" t="s">
        <v>552</v>
      </c>
      <c r="B25" s="73" t="s">
        <v>553</v>
      </c>
      <c r="C25" s="77">
        <v>0</v>
      </c>
      <c r="D25" s="77">
        <v>2991694.08</v>
      </c>
      <c r="E25" s="77">
        <v>2991694.08</v>
      </c>
      <c r="F25" s="77">
        <v>0</v>
      </c>
    </row>
    <row r="26" spans="1:11" hidden="1" x14ac:dyDescent="0.25">
      <c r="A26" s="78" t="s">
        <v>554</v>
      </c>
      <c r="B26" s="79" t="s">
        <v>555</v>
      </c>
      <c r="C26" s="80">
        <v>0</v>
      </c>
      <c r="D26" s="80">
        <v>0</v>
      </c>
      <c r="E26" s="80">
        <v>0</v>
      </c>
      <c r="F26" s="80">
        <v>0</v>
      </c>
    </row>
    <row r="27" spans="1:11" hidden="1" x14ac:dyDescent="0.25">
      <c r="A27" s="78" t="s">
        <v>556</v>
      </c>
      <c r="B27" s="79" t="s">
        <v>557</v>
      </c>
      <c r="C27" s="80">
        <v>0</v>
      </c>
      <c r="D27" s="80">
        <v>0</v>
      </c>
      <c r="E27" s="80">
        <v>0</v>
      </c>
      <c r="F27" s="80">
        <v>0</v>
      </c>
    </row>
    <row r="28" spans="1:11" hidden="1" x14ac:dyDescent="0.25">
      <c r="A28" s="78" t="s">
        <v>558</v>
      </c>
      <c r="B28" s="79" t="s">
        <v>559</v>
      </c>
      <c r="C28" s="80">
        <v>0</v>
      </c>
      <c r="D28" s="80">
        <v>0</v>
      </c>
      <c r="E28" s="80">
        <v>0</v>
      </c>
      <c r="F28" s="80">
        <v>0</v>
      </c>
    </row>
    <row r="29" spans="1:11" x14ac:dyDescent="0.25">
      <c r="A29" s="78" t="s">
        <v>560</v>
      </c>
      <c r="B29" s="79" t="s">
        <v>561</v>
      </c>
      <c r="C29" s="80">
        <v>0</v>
      </c>
      <c r="D29" s="80">
        <v>2887364.7800000003</v>
      </c>
      <c r="E29" s="80">
        <v>2887364.7800000003</v>
      </c>
      <c r="F29" s="80">
        <v>0</v>
      </c>
      <c r="K29" s="74">
        <v>1769420.4800000002</v>
      </c>
    </row>
    <row r="30" spans="1:11" x14ac:dyDescent="0.25">
      <c r="A30" s="78" t="s">
        <v>562</v>
      </c>
      <c r="B30" s="79" t="s">
        <v>563</v>
      </c>
      <c r="C30" s="80">
        <v>0</v>
      </c>
      <c r="D30" s="80">
        <v>7254.52</v>
      </c>
      <c r="E30" s="80">
        <v>7254.52</v>
      </c>
      <c r="F30" s="80">
        <v>0</v>
      </c>
    </row>
    <row r="31" spans="1:11" x14ac:dyDescent="0.25">
      <c r="A31" s="78" t="s">
        <v>564</v>
      </c>
      <c r="B31" s="79" t="s">
        <v>565</v>
      </c>
      <c r="C31" s="80">
        <v>0</v>
      </c>
      <c r="D31" s="80">
        <v>97074.78</v>
      </c>
      <c r="E31" s="80">
        <v>97074.78</v>
      </c>
      <c r="F31" s="80">
        <v>0</v>
      </c>
      <c r="K31" s="74">
        <v>72644.160000000003</v>
      </c>
    </row>
    <row r="32" spans="1:11" hidden="1" x14ac:dyDescent="0.25">
      <c r="A32" s="78" t="s">
        <v>566</v>
      </c>
      <c r="B32" s="79" t="s">
        <v>567</v>
      </c>
      <c r="C32" s="80">
        <v>0</v>
      </c>
      <c r="D32" s="80">
        <v>0</v>
      </c>
      <c r="E32" s="80">
        <v>0</v>
      </c>
      <c r="F32" s="80">
        <v>0</v>
      </c>
    </row>
    <row r="33" spans="1:9" hidden="1" x14ac:dyDescent="0.25">
      <c r="A33" s="78" t="s">
        <v>568</v>
      </c>
      <c r="B33" s="79" t="s">
        <v>569</v>
      </c>
      <c r="C33" s="80">
        <v>0</v>
      </c>
      <c r="D33" s="80">
        <v>0</v>
      </c>
      <c r="E33" s="80">
        <v>0</v>
      </c>
      <c r="F33" s="80">
        <v>0</v>
      </c>
    </row>
    <row r="34" spans="1:9" hidden="1" x14ac:dyDescent="0.25">
      <c r="A34" s="78" t="s">
        <v>570</v>
      </c>
      <c r="B34" s="79" t="s">
        <v>571</v>
      </c>
      <c r="C34" s="80">
        <v>0</v>
      </c>
      <c r="D34" s="80">
        <v>0</v>
      </c>
      <c r="E34" s="80">
        <v>0</v>
      </c>
      <c r="F34" s="80">
        <v>0</v>
      </c>
    </row>
    <row r="35" spans="1:9" x14ac:dyDescent="0.25">
      <c r="A35" s="76" t="s">
        <v>572</v>
      </c>
      <c r="B35" s="73" t="s">
        <v>573</v>
      </c>
      <c r="C35" s="77">
        <v>6512217.3399999999</v>
      </c>
      <c r="D35" s="77">
        <v>1025985.13</v>
      </c>
      <c r="E35" s="77">
        <v>537102.25</v>
      </c>
      <c r="F35" s="77">
        <v>6800205.6999999993</v>
      </c>
    </row>
    <row r="36" spans="1:9" hidden="1" x14ac:dyDescent="0.25">
      <c r="A36" s="78" t="s">
        <v>574</v>
      </c>
      <c r="B36" s="79" t="s">
        <v>555</v>
      </c>
      <c r="C36" s="80">
        <v>0</v>
      </c>
      <c r="D36" s="80">
        <v>0</v>
      </c>
      <c r="E36" s="80">
        <v>0</v>
      </c>
      <c r="F36" s="80">
        <v>0</v>
      </c>
    </row>
    <row r="37" spans="1:9" hidden="1" x14ac:dyDescent="0.25">
      <c r="A37" s="78" t="s">
        <v>575</v>
      </c>
      <c r="B37" s="79" t="s">
        <v>576</v>
      </c>
      <c r="C37" s="80">
        <v>0</v>
      </c>
      <c r="D37" s="80">
        <v>0</v>
      </c>
      <c r="E37" s="80">
        <v>0</v>
      </c>
      <c r="F37" s="80">
        <v>0</v>
      </c>
    </row>
    <row r="38" spans="1:9" hidden="1" x14ac:dyDescent="0.25">
      <c r="A38" s="78" t="s">
        <v>577</v>
      </c>
      <c r="B38" s="79" t="s">
        <v>559</v>
      </c>
      <c r="C38" s="80">
        <v>0</v>
      </c>
      <c r="D38" s="80">
        <v>0</v>
      </c>
      <c r="E38" s="80">
        <v>0</v>
      </c>
      <c r="F38" s="80">
        <v>0</v>
      </c>
    </row>
    <row r="39" spans="1:9" x14ac:dyDescent="0.25">
      <c r="A39" s="78" t="s">
        <v>578</v>
      </c>
      <c r="B39" s="79" t="s">
        <v>561</v>
      </c>
      <c r="C39" s="80">
        <v>3848492.1</v>
      </c>
      <c r="D39" s="80">
        <v>884623.05999999994</v>
      </c>
      <c r="E39" s="80">
        <v>536886.35</v>
      </c>
      <c r="F39" s="80">
        <v>4077611.65</v>
      </c>
      <c r="H39" s="83">
        <v>4077611.65</v>
      </c>
      <c r="I39" s="74">
        <v>0</v>
      </c>
    </row>
    <row r="40" spans="1:9" x14ac:dyDescent="0.25">
      <c r="A40" s="78" t="s">
        <v>579</v>
      </c>
      <c r="B40" s="79" t="s">
        <v>580</v>
      </c>
      <c r="C40" s="80">
        <v>667040.03</v>
      </c>
      <c r="D40" s="80">
        <v>28119.79</v>
      </c>
      <c r="E40" s="80">
        <v>0</v>
      </c>
      <c r="F40" s="80">
        <v>673988.16</v>
      </c>
      <c r="H40" s="83">
        <v>673988.16</v>
      </c>
      <c r="I40" s="74">
        <v>0</v>
      </c>
    </row>
    <row r="41" spans="1:9" x14ac:dyDescent="0.25">
      <c r="A41" s="78" t="s">
        <v>581</v>
      </c>
      <c r="B41" s="79" t="s">
        <v>563</v>
      </c>
      <c r="C41" s="80">
        <v>878257.57</v>
      </c>
      <c r="D41" s="80">
        <v>43551.519999999997</v>
      </c>
      <c r="E41" s="80">
        <v>0</v>
      </c>
      <c r="F41" s="80">
        <v>894447.87</v>
      </c>
      <c r="H41" s="83">
        <v>894447.87</v>
      </c>
      <c r="I41" s="74">
        <v>0</v>
      </c>
    </row>
    <row r="42" spans="1:9" x14ac:dyDescent="0.25">
      <c r="A42" s="78" t="s">
        <v>582</v>
      </c>
      <c r="B42" s="79" t="s">
        <v>565</v>
      </c>
      <c r="C42" s="80">
        <v>1118427.6400000001</v>
      </c>
      <c r="D42" s="80">
        <v>69690.760000000009</v>
      </c>
      <c r="E42" s="80">
        <v>215.9</v>
      </c>
      <c r="F42" s="80">
        <v>1154158.02</v>
      </c>
      <c r="H42" s="83">
        <v>1154158.02</v>
      </c>
      <c r="I42" s="74">
        <v>0</v>
      </c>
    </row>
    <row r="43" spans="1:9" hidden="1" x14ac:dyDescent="0.25">
      <c r="A43" s="78" t="s">
        <v>583</v>
      </c>
      <c r="B43" s="79" t="s">
        <v>584</v>
      </c>
      <c r="C43" s="80">
        <v>0</v>
      </c>
      <c r="D43" s="80">
        <v>0</v>
      </c>
      <c r="E43" s="80">
        <v>0</v>
      </c>
      <c r="F43" s="80">
        <v>0</v>
      </c>
    </row>
    <row r="44" spans="1:9" x14ac:dyDescent="0.25">
      <c r="A44" s="76" t="s">
        <v>585</v>
      </c>
      <c r="B44" s="73" t="s">
        <v>586</v>
      </c>
      <c r="C44" s="77">
        <v>714470.73</v>
      </c>
      <c r="D44" s="77">
        <v>120033.56</v>
      </c>
      <c r="E44" s="77">
        <v>13854.06</v>
      </c>
      <c r="F44" s="77">
        <v>820650.2300000001</v>
      </c>
    </row>
    <row r="45" spans="1:9" x14ac:dyDescent="0.25">
      <c r="A45" s="76" t="s">
        <v>587</v>
      </c>
      <c r="B45" s="73" t="s">
        <v>588</v>
      </c>
      <c r="C45" s="77">
        <v>57794.080000000002</v>
      </c>
      <c r="D45" s="77">
        <v>0</v>
      </c>
      <c r="E45" s="77">
        <v>0</v>
      </c>
      <c r="F45" s="77">
        <v>57794.080000000002</v>
      </c>
    </row>
    <row r="46" spans="1:9" x14ac:dyDescent="0.25">
      <c r="A46" s="78" t="s">
        <v>589</v>
      </c>
      <c r="B46" s="79" t="s">
        <v>588</v>
      </c>
      <c r="C46" s="80">
        <v>9364.64</v>
      </c>
      <c r="D46" s="80">
        <v>0</v>
      </c>
      <c r="E46" s="80">
        <v>0</v>
      </c>
      <c r="F46" s="80">
        <v>9364.64</v>
      </c>
    </row>
    <row r="47" spans="1:9" x14ac:dyDescent="0.25">
      <c r="A47" s="78" t="s">
        <v>590</v>
      </c>
      <c r="B47" s="79" t="s">
        <v>591</v>
      </c>
      <c r="C47" s="80">
        <v>48429.440000000002</v>
      </c>
      <c r="D47" s="80">
        <v>0</v>
      </c>
      <c r="E47" s="80">
        <v>0</v>
      </c>
      <c r="F47" s="80">
        <v>48429.440000000002</v>
      </c>
    </row>
    <row r="48" spans="1:9" x14ac:dyDescent="0.25">
      <c r="A48" s="78" t="s">
        <v>592</v>
      </c>
      <c r="B48" s="79" t="s">
        <v>593</v>
      </c>
      <c r="C48" s="80">
        <v>0</v>
      </c>
      <c r="D48" s="80">
        <v>0</v>
      </c>
      <c r="E48" s="80">
        <v>0</v>
      </c>
      <c r="F48" s="80">
        <v>0</v>
      </c>
    </row>
    <row r="49" spans="1:6" x14ac:dyDescent="0.25">
      <c r="A49" s="76" t="s">
        <v>594</v>
      </c>
      <c r="B49" s="73" t="s">
        <v>595</v>
      </c>
      <c r="C49" s="77">
        <v>642596.84</v>
      </c>
      <c r="D49" s="77">
        <v>120033.56</v>
      </c>
      <c r="E49" s="77">
        <v>11596.55</v>
      </c>
      <c r="F49" s="77">
        <v>751033.85000000009</v>
      </c>
    </row>
    <row r="50" spans="1:6" x14ac:dyDescent="0.25">
      <c r="A50" s="78" t="s">
        <v>596</v>
      </c>
      <c r="B50" s="79" t="s">
        <v>597</v>
      </c>
      <c r="C50" s="80">
        <v>10799.599999999999</v>
      </c>
      <c r="D50" s="80">
        <v>0</v>
      </c>
      <c r="E50" s="80">
        <v>11269.55</v>
      </c>
      <c r="F50" s="80">
        <v>-469.94999999999936</v>
      </c>
    </row>
    <row r="51" spans="1:6" x14ac:dyDescent="0.25">
      <c r="A51" s="78" t="s">
        <v>598</v>
      </c>
      <c r="B51" s="79" t="s">
        <v>599</v>
      </c>
      <c r="C51" s="80">
        <v>605387.35</v>
      </c>
      <c r="D51" s="80">
        <v>120033.56</v>
      </c>
      <c r="E51" s="80">
        <v>327</v>
      </c>
      <c r="F51" s="80">
        <v>725093.91</v>
      </c>
    </row>
    <row r="52" spans="1:6" x14ac:dyDescent="0.25">
      <c r="A52" s="78" t="s">
        <v>600</v>
      </c>
      <c r="B52" s="79" t="s">
        <v>601</v>
      </c>
      <c r="C52" s="80">
        <v>52.14</v>
      </c>
      <c r="D52" s="80">
        <v>0</v>
      </c>
      <c r="E52" s="80">
        <v>0</v>
      </c>
      <c r="F52" s="80">
        <v>52.14</v>
      </c>
    </row>
    <row r="53" spans="1:6" x14ac:dyDescent="0.25">
      <c r="A53" s="78" t="s">
        <v>602</v>
      </c>
      <c r="B53" s="79" t="s">
        <v>603</v>
      </c>
      <c r="C53" s="80">
        <v>18772.2</v>
      </c>
      <c r="D53" s="80">
        <v>0</v>
      </c>
      <c r="E53" s="80">
        <v>0</v>
      </c>
      <c r="F53" s="80">
        <v>18772.2</v>
      </c>
    </row>
    <row r="54" spans="1:6" x14ac:dyDescent="0.25">
      <c r="A54" s="78" t="s">
        <v>604</v>
      </c>
      <c r="B54" s="79" t="s">
        <v>605</v>
      </c>
      <c r="C54" s="80">
        <v>3928</v>
      </c>
      <c r="D54" s="80">
        <v>0</v>
      </c>
      <c r="E54" s="80">
        <v>0</v>
      </c>
      <c r="F54" s="80">
        <v>3928</v>
      </c>
    </row>
    <row r="55" spans="1:6" x14ac:dyDescent="0.25">
      <c r="A55" s="78" t="s">
        <v>606</v>
      </c>
      <c r="B55" s="79" t="s">
        <v>607</v>
      </c>
      <c r="C55" s="80">
        <v>-4161.5</v>
      </c>
      <c r="D55" s="80">
        <v>0</v>
      </c>
      <c r="E55" s="80">
        <v>0</v>
      </c>
      <c r="F55" s="80">
        <v>-4161.5</v>
      </c>
    </row>
    <row r="56" spans="1:6" x14ac:dyDescent="0.25">
      <c r="A56" s="78" t="s">
        <v>608</v>
      </c>
      <c r="B56" s="79" t="s">
        <v>609</v>
      </c>
      <c r="C56" s="80">
        <v>7819.049999999992</v>
      </c>
      <c r="D56" s="80">
        <v>0</v>
      </c>
      <c r="E56" s="80">
        <v>0</v>
      </c>
      <c r="F56" s="80">
        <v>7819.049999999992</v>
      </c>
    </row>
    <row r="57" spans="1:6" x14ac:dyDescent="0.25">
      <c r="A57" s="76" t="s">
        <v>610</v>
      </c>
      <c r="B57" s="73" t="s">
        <v>611</v>
      </c>
      <c r="C57" s="77">
        <v>0</v>
      </c>
      <c r="D57" s="77">
        <v>0</v>
      </c>
      <c r="E57" s="77">
        <v>0</v>
      </c>
      <c r="F57" s="77">
        <v>0</v>
      </c>
    </row>
    <row r="58" spans="1:6" x14ac:dyDescent="0.25">
      <c r="A58" s="78" t="s">
        <v>612</v>
      </c>
      <c r="B58" s="79" t="s">
        <v>613</v>
      </c>
      <c r="C58" s="80">
        <v>0</v>
      </c>
      <c r="D58" s="80">
        <v>0</v>
      </c>
      <c r="E58" s="80">
        <v>0</v>
      </c>
      <c r="F58" s="80">
        <v>0</v>
      </c>
    </row>
    <row r="59" spans="1:6" x14ac:dyDescent="0.25">
      <c r="A59" s="78" t="s">
        <v>614</v>
      </c>
      <c r="B59" s="79" t="s">
        <v>615</v>
      </c>
      <c r="C59" s="80">
        <v>0</v>
      </c>
      <c r="D59" s="80">
        <v>0</v>
      </c>
      <c r="E59" s="80">
        <v>0</v>
      </c>
      <c r="F59" s="80">
        <v>0</v>
      </c>
    </row>
    <row r="60" spans="1:6" x14ac:dyDescent="0.25">
      <c r="A60" s="76" t="s">
        <v>616</v>
      </c>
      <c r="B60" s="73" t="s">
        <v>617</v>
      </c>
      <c r="C60" s="77">
        <v>14079.810000000001</v>
      </c>
      <c r="D60" s="77">
        <v>0</v>
      </c>
      <c r="E60" s="77">
        <v>2257.5100000000002</v>
      </c>
      <c r="F60" s="77">
        <v>11822.3</v>
      </c>
    </row>
    <row r="61" spans="1:6" x14ac:dyDescent="0.25">
      <c r="A61" s="78" t="s">
        <v>618</v>
      </c>
      <c r="B61" s="79" t="s">
        <v>619</v>
      </c>
      <c r="C61" s="80">
        <v>14079.810000000001</v>
      </c>
      <c r="D61" s="80">
        <v>0</v>
      </c>
      <c r="E61" s="80">
        <v>2257.5100000000002</v>
      </c>
      <c r="F61" s="80">
        <v>11822.3</v>
      </c>
    </row>
    <row r="62" spans="1:6" x14ac:dyDescent="0.25">
      <c r="A62" s="76" t="s">
        <v>620</v>
      </c>
      <c r="B62" s="73" t="s">
        <v>621</v>
      </c>
      <c r="C62" s="77">
        <v>16694.419999999998</v>
      </c>
      <c r="D62" s="77">
        <v>8050.6</v>
      </c>
      <c r="E62" s="77">
        <v>0</v>
      </c>
      <c r="F62" s="77">
        <v>24745.02</v>
      </c>
    </row>
    <row r="63" spans="1:6" x14ac:dyDescent="0.25">
      <c r="A63" s="78" t="s">
        <v>622</v>
      </c>
      <c r="B63" s="79" t="s">
        <v>623</v>
      </c>
      <c r="C63" s="80">
        <v>5471.9</v>
      </c>
      <c r="D63" s="80">
        <v>7675.6</v>
      </c>
      <c r="E63" s="80">
        <v>0</v>
      </c>
      <c r="F63" s="80">
        <v>13147.5</v>
      </c>
    </row>
    <row r="64" spans="1:6" x14ac:dyDescent="0.25">
      <c r="A64" s="78" t="s">
        <v>624</v>
      </c>
      <c r="B64" s="79" t="s">
        <v>625</v>
      </c>
      <c r="C64" s="80">
        <v>11222.52</v>
      </c>
      <c r="D64" s="80">
        <v>375</v>
      </c>
      <c r="E64" s="80">
        <v>0</v>
      </c>
      <c r="F64" s="80">
        <v>11597.52</v>
      </c>
    </row>
    <row r="65" spans="1:8" x14ac:dyDescent="0.25">
      <c r="A65" s="76" t="s">
        <v>40</v>
      </c>
      <c r="B65" s="73" t="s">
        <v>626</v>
      </c>
      <c r="C65" s="77">
        <v>5100419.8899999987</v>
      </c>
      <c r="D65" s="77">
        <v>0</v>
      </c>
      <c r="E65" s="77">
        <v>81403.22</v>
      </c>
      <c r="F65" s="77">
        <v>5019016.669999999</v>
      </c>
    </row>
    <row r="66" spans="1:8" x14ac:dyDescent="0.25">
      <c r="A66" s="76" t="s">
        <v>627</v>
      </c>
      <c r="B66" s="73" t="s">
        <v>628</v>
      </c>
      <c r="C66" s="77">
        <v>0</v>
      </c>
      <c r="D66" s="77">
        <v>0</v>
      </c>
      <c r="E66" s="77">
        <v>0</v>
      </c>
      <c r="F66" s="77">
        <v>0</v>
      </c>
    </row>
    <row r="67" spans="1:8" x14ac:dyDescent="0.25">
      <c r="A67" s="76" t="s">
        <v>629</v>
      </c>
      <c r="B67" s="73" t="s">
        <v>630</v>
      </c>
      <c r="C67" s="77">
        <v>0</v>
      </c>
      <c r="D67" s="77">
        <v>0</v>
      </c>
      <c r="E67" s="77">
        <v>0</v>
      </c>
      <c r="F67" s="77">
        <v>0</v>
      </c>
    </row>
    <row r="68" spans="1:8" x14ac:dyDescent="0.25">
      <c r="A68" s="78" t="s">
        <v>631</v>
      </c>
      <c r="B68" s="79" t="s">
        <v>632</v>
      </c>
      <c r="C68" s="80">
        <v>0</v>
      </c>
      <c r="D68" s="80">
        <v>0</v>
      </c>
      <c r="E68" s="80">
        <v>0</v>
      </c>
      <c r="F68" s="80">
        <v>0</v>
      </c>
    </row>
    <row r="69" spans="1:8" x14ac:dyDescent="0.25">
      <c r="A69" s="76" t="s">
        <v>633</v>
      </c>
      <c r="B69" s="73" t="s">
        <v>634</v>
      </c>
      <c r="C69" s="77">
        <v>5100419.8899999987</v>
      </c>
      <c r="D69" s="77">
        <v>0</v>
      </c>
      <c r="E69" s="77">
        <v>81403.22</v>
      </c>
      <c r="F69" s="77">
        <v>5019016.669999999</v>
      </c>
    </row>
    <row r="70" spans="1:8" x14ac:dyDescent="0.25">
      <c r="A70" s="76" t="s">
        <v>635</v>
      </c>
      <c r="B70" s="73" t="s">
        <v>634</v>
      </c>
      <c r="C70" s="77">
        <v>4169533.32</v>
      </c>
      <c r="D70" s="77">
        <v>0</v>
      </c>
      <c r="E70" s="77">
        <v>0</v>
      </c>
      <c r="F70" s="77">
        <v>4169533.32</v>
      </c>
    </row>
    <row r="71" spans="1:8" x14ac:dyDescent="0.25">
      <c r="A71" s="78" t="s">
        <v>636</v>
      </c>
      <c r="B71" s="79" t="s">
        <v>53</v>
      </c>
      <c r="C71" s="80">
        <v>73765.31</v>
      </c>
      <c r="D71" s="80">
        <v>0</v>
      </c>
      <c r="E71" s="80">
        <v>0</v>
      </c>
      <c r="F71" s="80">
        <v>73765.31</v>
      </c>
    </row>
    <row r="72" spans="1:8" x14ac:dyDescent="0.25">
      <c r="A72" s="78" t="s">
        <v>637</v>
      </c>
      <c r="B72" s="79" t="s">
        <v>638</v>
      </c>
      <c r="C72" s="80">
        <v>265307.25</v>
      </c>
      <c r="D72" s="80">
        <v>0</v>
      </c>
      <c r="E72" s="80">
        <v>0</v>
      </c>
      <c r="F72" s="80">
        <v>265307.25</v>
      </c>
    </row>
    <row r="73" spans="1:8" x14ac:dyDescent="0.25">
      <c r="A73" s="78" t="s">
        <v>639</v>
      </c>
      <c r="B73" s="79" t="s">
        <v>274</v>
      </c>
      <c r="C73" s="80">
        <v>65600.990000000005</v>
      </c>
      <c r="D73" s="80">
        <v>0</v>
      </c>
      <c r="E73" s="80">
        <v>0</v>
      </c>
      <c r="F73" s="80">
        <v>65600.990000000005</v>
      </c>
    </row>
    <row r="74" spans="1:8" x14ac:dyDescent="0.25">
      <c r="A74" s="78" t="s">
        <v>640</v>
      </c>
      <c r="B74" s="79" t="s">
        <v>641</v>
      </c>
      <c r="C74" s="80">
        <v>58389.39</v>
      </c>
      <c r="D74" s="80">
        <v>0</v>
      </c>
      <c r="E74" s="80">
        <v>0</v>
      </c>
      <c r="F74" s="80">
        <v>58389.39</v>
      </c>
    </row>
    <row r="75" spans="1:8" x14ac:dyDescent="0.25">
      <c r="A75" s="78" t="s">
        <v>642</v>
      </c>
      <c r="B75" s="79" t="s">
        <v>643</v>
      </c>
      <c r="C75" s="80">
        <v>0</v>
      </c>
      <c r="D75" s="80">
        <v>0</v>
      </c>
      <c r="E75" s="80">
        <v>0</v>
      </c>
      <c r="F75" s="80">
        <v>0</v>
      </c>
    </row>
    <row r="76" spans="1:8" x14ac:dyDescent="0.25">
      <c r="A76" s="78" t="s">
        <v>644</v>
      </c>
      <c r="B76" s="79" t="s">
        <v>645</v>
      </c>
      <c r="C76" s="80">
        <v>8760.2999999999993</v>
      </c>
      <c r="D76" s="80">
        <v>0</v>
      </c>
      <c r="E76" s="80">
        <v>0</v>
      </c>
      <c r="F76" s="80">
        <v>8760.2999999999993</v>
      </c>
    </row>
    <row r="77" spans="1:8" x14ac:dyDescent="0.25">
      <c r="A77" s="78" t="s">
        <v>646</v>
      </c>
      <c r="B77" s="79" t="s">
        <v>275</v>
      </c>
      <c r="C77" s="80">
        <v>16264.07</v>
      </c>
      <c r="D77" s="80">
        <v>0</v>
      </c>
      <c r="E77" s="80">
        <v>0</v>
      </c>
      <c r="F77" s="80">
        <v>16264.07</v>
      </c>
    </row>
    <row r="78" spans="1:8" x14ac:dyDescent="0.25">
      <c r="A78" s="78" t="s">
        <v>647</v>
      </c>
      <c r="B78" s="79" t="s">
        <v>648</v>
      </c>
      <c r="C78" s="80">
        <v>3681446.01</v>
      </c>
      <c r="D78" s="80">
        <v>0</v>
      </c>
      <c r="E78" s="80">
        <v>0</v>
      </c>
      <c r="F78" s="80">
        <v>3681446.01</v>
      </c>
    </row>
    <row r="79" spans="1:8" x14ac:dyDescent="0.25">
      <c r="A79" s="78" t="s">
        <v>649</v>
      </c>
      <c r="B79" s="79" t="s">
        <v>650</v>
      </c>
      <c r="C79" s="80">
        <v>0</v>
      </c>
      <c r="D79" s="80">
        <v>0</v>
      </c>
      <c r="E79" s="80">
        <v>0</v>
      </c>
      <c r="F79" s="80">
        <v>0</v>
      </c>
    </row>
    <row r="80" spans="1:8" x14ac:dyDescent="0.25">
      <c r="A80" s="76" t="s">
        <v>651</v>
      </c>
      <c r="B80" s="73" t="s">
        <v>652</v>
      </c>
      <c r="C80" s="77">
        <v>-1674213.18</v>
      </c>
      <c r="D80" s="77">
        <v>0</v>
      </c>
      <c r="E80" s="77">
        <v>66395.7</v>
      </c>
      <c r="F80" s="77">
        <v>-1740608.88</v>
      </c>
      <c r="H80" s="52">
        <v>66395.7</v>
      </c>
    </row>
    <row r="81" spans="1:6" x14ac:dyDescent="0.25">
      <c r="A81" s="78" t="s">
        <v>653</v>
      </c>
      <c r="B81" s="79" t="s">
        <v>654</v>
      </c>
      <c r="C81" s="80">
        <v>-16879.38</v>
      </c>
      <c r="D81" s="80">
        <v>0</v>
      </c>
      <c r="E81" s="80">
        <v>614.76</v>
      </c>
      <c r="F81" s="80">
        <v>-17494.14</v>
      </c>
    </row>
    <row r="82" spans="1:6" x14ac:dyDescent="0.25">
      <c r="A82" s="78" t="s">
        <v>655</v>
      </c>
      <c r="B82" s="79" t="s">
        <v>656</v>
      </c>
      <c r="C82" s="80">
        <v>-62684.75</v>
      </c>
      <c r="D82" s="80">
        <v>0</v>
      </c>
      <c r="E82" s="80">
        <v>2210.96</v>
      </c>
      <c r="F82" s="80">
        <v>-64895.71</v>
      </c>
    </row>
    <row r="83" spans="1:6" x14ac:dyDescent="0.25">
      <c r="A83" s="78" t="s">
        <v>657</v>
      </c>
      <c r="B83" s="79" t="s">
        <v>658</v>
      </c>
      <c r="C83" s="80">
        <v>-29436.94</v>
      </c>
      <c r="D83" s="80">
        <v>0</v>
      </c>
      <c r="E83" s="80">
        <v>1093.33</v>
      </c>
      <c r="F83" s="80">
        <v>-30530.27</v>
      </c>
    </row>
    <row r="84" spans="1:6" x14ac:dyDescent="0.25">
      <c r="A84" s="78" t="s">
        <v>659</v>
      </c>
      <c r="B84" s="79" t="s">
        <v>660</v>
      </c>
      <c r="C84" s="80">
        <v>-26804.98</v>
      </c>
      <c r="D84" s="80">
        <v>0</v>
      </c>
      <c r="E84" s="80">
        <v>973.19</v>
      </c>
      <c r="F84" s="80">
        <v>-27778.17</v>
      </c>
    </row>
    <row r="85" spans="1:6" x14ac:dyDescent="0.25">
      <c r="A85" s="78" t="s">
        <v>661</v>
      </c>
      <c r="B85" s="79" t="s">
        <v>662</v>
      </c>
      <c r="C85" s="80">
        <v>0</v>
      </c>
      <c r="D85" s="80">
        <v>0</v>
      </c>
      <c r="E85" s="80">
        <v>0</v>
      </c>
      <c r="F85" s="80">
        <v>0</v>
      </c>
    </row>
    <row r="86" spans="1:6" x14ac:dyDescent="0.25">
      <c r="A86" s="78" t="s">
        <v>663</v>
      </c>
      <c r="B86" s="79" t="s">
        <v>664</v>
      </c>
      <c r="C86" s="80">
        <v>-4448.22</v>
      </c>
      <c r="D86" s="80">
        <v>0</v>
      </c>
      <c r="E86" s="80">
        <v>146</v>
      </c>
      <c r="F86" s="80">
        <v>-4594.22</v>
      </c>
    </row>
    <row r="87" spans="1:6" x14ac:dyDescent="0.25">
      <c r="A87" s="78" t="s">
        <v>665</v>
      </c>
      <c r="B87" s="79" t="s">
        <v>666</v>
      </c>
      <c r="C87" s="80">
        <v>-22.41</v>
      </c>
      <c r="D87" s="80">
        <v>0</v>
      </c>
      <c r="E87" s="80">
        <v>0</v>
      </c>
      <c r="F87" s="80">
        <v>-22.41</v>
      </c>
    </row>
    <row r="88" spans="1:6" x14ac:dyDescent="0.25">
      <c r="A88" s="78" t="s">
        <v>667</v>
      </c>
      <c r="B88" s="79" t="s">
        <v>668</v>
      </c>
      <c r="C88" s="80">
        <v>-1533936.5</v>
      </c>
      <c r="D88" s="80">
        <v>0</v>
      </c>
      <c r="E88" s="80">
        <v>61357.46</v>
      </c>
      <c r="F88" s="80">
        <v>-1595293.96</v>
      </c>
    </row>
    <row r="89" spans="1:6" x14ac:dyDescent="0.25">
      <c r="A89" s="78" t="s">
        <v>669</v>
      </c>
      <c r="B89" s="79" t="s">
        <v>670</v>
      </c>
      <c r="C89" s="80">
        <v>0</v>
      </c>
      <c r="D89" s="80">
        <v>0</v>
      </c>
      <c r="E89" s="80">
        <v>0</v>
      </c>
      <c r="F89" s="80">
        <v>0</v>
      </c>
    </row>
    <row r="90" spans="1:6" x14ac:dyDescent="0.25">
      <c r="A90" s="76" t="s">
        <v>671</v>
      </c>
      <c r="B90" s="73" t="s">
        <v>672</v>
      </c>
      <c r="C90" s="77">
        <v>3710464.4299999997</v>
      </c>
      <c r="D90" s="77">
        <v>0</v>
      </c>
      <c r="E90" s="77">
        <v>0</v>
      </c>
      <c r="F90" s="77">
        <v>3710464.4299999997</v>
      </c>
    </row>
    <row r="91" spans="1:6" x14ac:dyDescent="0.25">
      <c r="A91" s="78" t="s">
        <v>673</v>
      </c>
      <c r="B91" s="79" t="s">
        <v>53</v>
      </c>
      <c r="C91" s="80">
        <v>207310.92</v>
      </c>
      <c r="D91" s="80">
        <v>0</v>
      </c>
      <c r="E91" s="80">
        <v>0</v>
      </c>
      <c r="F91" s="80">
        <v>207310.92</v>
      </c>
    </row>
    <row r="92" spans="1:6" x14ac:dyDescent="0.25">
      <c r="A92" s="78" t="s">
        <v>674</v>
      </c>
      <c r="B92" s="79" t="s">
        <v>638</v>
      </c>
      <c r="C92" s="80">
        <v>97042.79</v>
      </c>
      <c r="D92" s="80">
        <v>0</v>
      </c>
      <c r="E92" s="80">
        <v>0</v>
      </c>
      <c r="F92" s="80">
        <v>97042.79</v>
      </c>
    </row>
    <row r="93" spans="1:6" x14ac:dyDescent="0.25">
      <c r="A93" s="78" t="s">
        <v>675</v>
      </c>
      <c r="B93" s="79" t="s">
        <v>274</v>
      </c>
      <c r="C93" s="80">
        <v>310059.33</v>
      </c>
      <c r="D93" s="80">
        <v>0</v>
      </c>
      <c r="E93" s="80">
        <v>0</v>
      </c>
      <c r="F93" s="80">
        <v>310059.33</v>
      </c>
    </row>
    <row r="94" spans="1:6" x14ac:dyDescent="0.25">
      <c r="A94" s="78" t="s">
        <v>676</v>
      </c>
      <c r="B94" s="79" t="s">
        <v>641</v>
      </c>
      <c r="C94" s="80">
        <v>32218.44</v>
      </c>
      <c r="D94" s="80">
        <v>0</v>
      </c>
      <c r="E94" s="80">
        <v>0</v>
      </c>
      <c r="F94" s="80">
        <v>32218.44</v>
      </c>
    </row>
    <row r="95" spans="1:6" x14ac:dyDescent="0.25">
      <c r="A95" s="78" t="s">
        <v>677</v>
      </c>
      <c r="B95" s="79" t="s">
        <v>643</v>
      </c>
      <c r="C95" s="80">
        <v>42651.87</v>
      </c>
      <c r="D95" s="80">
        <v>0</v>
      </c>
      <c r="E95" s="80">
        <v>0</v>
      </c>
      <c r="F95" s="80">
        <v>42651.87</v>
      </c>
    </row>
    <row r="96" spans="1:6" x14ac:dyDescent="0.25">
      <c r="A96" s="78" t="s">
        <v>678</v>
      </c>
      <c r="B96" s="79" t="s">
        <v>645</v>
      </c>
      <c r="C96" s="80">
        <v>89527.360000000001</v>
      </c>
      <c r="D96" s="80">
        <v>0</v>
      </c>
      <c r="E96" s="80">
        <v>0</v>
      </c>
      <c r="F96" s="80">
        <v>89527.360000000001</v>
      </c>
    </row>
    <row r="97" spans="1:6" x14ac:dyDescent="0.25">
      <c r="A97" s="78" t="s">
        <v>679</v>
      </c>
      <c r="B97" s="79" t="s">
        <v>275</v>
      </c>
      <c r="C97" s="80">
        <v>5263.9</v>
      </c>
      <c r="D97" s="80">
        <v>0</v>
      </c>
      <c r="E97" s="80">
        <v>0</v>
      </c>
      <c r="F97" s="80">
        <v>5263.9</v>
      </c>
    </row>
    <row r="98" spans="1:6" x14ac:dyDescent="0.25">
      <c r="A98" s="78" t="s">
        <v>680</v>
      </c>
      <c r="B98" s="79" t="s">
        <v>648</v>
      </c>
      <c r="C98" s="80">
        <v>2884159.04</v>
      </c>
      <c r="D98" s="80">
        <v>0</v>
      </c>
      <c r="E98" s="80">
        <v>0</v>
      </c>
      <c r="F98" s="80">
        <v>2884159.04</v>
      </c>
    </row>
    <row r="99" spans="1:6" x14ac:dyDescent="0.25">
      <c r="A99" s="78" t="s">
        <v>681</v>
      </c>
      <c r="B99" s="79" t="s">
        <v>682</v>
      </c>
      <c r="C99" s="80">
        <v>42230.78</v>
      </c>
      <c r="D99" s="80">
        <v>0</v>
      </c>
      <c r="E99" s="80">
        <v>0</v>
      </c>
      <c r="F99" s="80">
        <v>42230.78</v>
      </c>
    </row>
    <row r="100" spans="1:6" x14ac:dyDescent="0.25">
      <c r="A100" s="76" t="s">
        <v>683</v>
      </c>
      <c r="B100" s="73" t="s">
        <v>684</v>
      </c>
      <c r="C100" s="77">
        <v>-1105364.6800000002</v>
      </c>
      <c r="D100" s="77">
        <v>0</v>
      </c>
      <c r="E100" s="77">
        <v>15007.52</v>
      </c>
      <c r="F100" s="77">
        <v>-1120372.2000000002</v>
      </c>
    </row>
    <row r="101" spans="1:6" x14ac:dyDescent="0.25">
      <c r="A101" s="78" t="s">
        <v>685</v>
      </c>
      <c r="B101" s="79" t="s">
        <v>654</v>
      </c>
      <c r="C101" s="80">
        <v>-189728.85</v>
      </c>
      <c r="D101" s="80">
        <v>0</v>
      </c>
      <c r="E101" s="80">
        <v>619.13</v>
      </c>
      <c r="F101" s="80">
        <v>-190347.98</v>
      </c>
    </row>
    <row r="102" spans="1:6" x14ac:dyDescent="0.25">
      <c r="A102" s="78" t="s">
        <v>686</v>
      </c>
      <c r="B102" s="79" t="s">
        <v>656</v>
      </c>
      <c r="C102" s="80">
        <v>-58739.82</v>
      </c>
      <c r="D102" s="80">
        <v>0</v>
      </c>
      <c r="E102" s="80">
        <v>574.47</v>
      </c>
      <c r="F102" s="80">
        <v>-59314.29</v>
      </c>
    </row>
    <row r="103" spans="1:6" x14ac:dyDescent="0.25">
      <c r="A103" s="78" t="s">
        <v>687</v>
      </c>
      <c r="B103" s="79" t="s">
        <v>658</v>
      </c>
      <c r="C103" s="80">
        <v>-261348.33</v>
      </c>
      <c r="D103" s="80">
        <v>0</v>
      </c>
      <c r="E103" s="80">
        <v>3660.37</v>
      </c>
      <c r="F103" s="80">
        <v>-265008.7</v>
      </c>
    </row>
    <row r="104" spans="1:6" x14ac:dyDescent="0.25">
      <c r="A104" s="78" t="s">
        <v>688</v>
      </c>
      <c r="B104" s="79" t="s">
        <v>660</v>
      </c>
      <c r="C104" s="80">
        <v>-32218.44</v>
      </c>
      <c r="D104" s="80">
        <v>0</v>
      </c>
      <c r="E104" s="80">
        <v>0</v>
      </c>
      <c r="F104" s="80">
        <v>-32218.44</v>
      </c>
    </row>
    <row r="105" spans="1:6" x14ac:dyDescent="0.25">
      <c r="A105" s="78" t="s">
        <v>689</v>
      </c>
      <c r="B105" s="79" t="s">
        <v>662</v>
      </c>
      <c r="C105" s="80">
        <v>-42651.87</v>
      </c>
      <c r="D105" s="80">
        <v>0</v>
      </c>
      <c r="E105" s="80">
        <v>0</v>
      </c>
      <c r="F105" s="80">
        <v>-42651.87</v>
      </c>
    </row>
    <row r="106" spans="1:6" x14ac:dyDescent="0.25">
      <c r="A106" s="78" t="s">
        <v>690</v>
      </c>
      <c r="B106" s="79" t="s">
        <v>664</v>
      </c>
      <c r="C106" s="80">
        <v>-80369.740000000005</v>
      </c>
      <c r="D106" s="80">
        <v>0</v>
      </c>
      <c r="E106" s="80">
        <v>404.14</v>
      </c>
      <c r="F106" s="80">
        <v>-80773.88</v>
      </c>
    </row>
    <row r="107" spans="1:6" x14ac:dyDescent="0.25">
      <c r="A107" s="78" t="s">
        <v>691</v>
      </c>
      <c r="B107" s="79" t="s">
        <v>666</v>
      </c>
      <c r="C107" s="80">
        <v>-5337.79</v>
      </c>
      <c r="D107" s="80">
        <v>0</v>
      </c>
      <c r="E107" s="80">
        <v>135.55000000000001</v>
      </c>
      <c r="F107" s="80">
        <v>-5473.34</v>
      </c>
    </row>
    <row r="108" spans="1:6" x14ac:dyDescent="0.25">
      <c r="A108" s="78" t="s">
        <v>692</v>
      </c>
      <c r="B108" s="79" t="s">
        <v>668</v>
      </c>
      <c r="C108" s="80">
        <v>-397267.72</v>
      </c>
      <c r="D108" s="80">
        <v>0</v>
      </c>
      <c r="E108" s="80">
        <v>9613.86</v>
      </c>
      <c r="F108" s="80">
        <v>-406881.58</v>
      </c>
    </row>
    <row r="109" spans="1:6" x14ac:dyDescent="0.25">
      <c r="A109" s="78" t="s">
        <v>693</v>
      </c>
      <c r="B109" s="79" t="s">
        <v>694</v>
      </c>
      <c r="C109" s="80">
        <v>-37702.120000000003</v>
      </c>
      <c r="D109" s="80">
        <v>0</v>
      </c>
      <c r="E109" s="80">
        <v>0</v>
      </c>
      <c r="F109" s="80">
        <v>-37702.120000000003</v>
      </c>
    </row>
    <row r="110" spans="1:6" x14ac:dyDescent="0.25">
      <c r="A110" s="76" t="s">
        <v>695</v>
      </c>
      <c r="B110" s="73" t="s">
        <v>696</v>
      </c>
      <c r="C110" s="77">
        <v>0</v>
      </c>
      <c r="D110" s="77">
        <v>0</v>
      </c>
      <c r="E110" s="77">
        <v>0</v>
      </c>
      <c r="F110" s="77">
        <v>0</v>
      </c>
    </row>
    <row r="111" spans="1:6" x14ac:dyDescent="0.25">
      <c r="A111" s="76" t="s">
        <v>697</v>
      </c>
      <c r="B111" s="73" t="s">
        <v>696</v>
      </c>
      <c r="C111" s="77">
        <v>0</v>
      </c>
      <c r="D111" s="77">
        <v>0</v>
      </c>
      <c r="E111" s="77">
        <v>0</v>
      </c>
      <c r="F111" s="77">
        <v>0</v>
      </c>
    </row>
    <row r="112" spans="1:6" x14ac:dyDescent="0.25">
      <c r="A112" s="78" t="s">
        <v>698</v>
      </c>
      <c r="B112" s="79" t="s">
        <v>699</v>
      </c>
      <c r="C112" s="80">
        <v>0</v>
      </c>
      <c r="D112" s="80">
        <v>0</v>
      </c>
      <c r="E112" s="80">
        <v>0</v>
      </c>
      <c r="F112" s="80">
        <v>0</v>
      </c>
    </row>
    <row r="113" spans="1:9" x14ac:dyDescent="0.25">
      <c r="A113" s="76" t="s">
        <v>700</v>
      </c>
      <c r="B113" s="73" t="s">
        <v>701</v>
      </c>
      <c r="C113" s="77">
        <v>0</v>
      </c>
      <c r="D113" s="77">
        <v>0</v>
      </c>
      <c r="E113" s="77">
        <v>0</v>
      </c>
      <c r="F113" s="77">
        <v>0</v>
      </c>
    </row>
    <row r="114" spans="1:9" x14ac:dyDescent="0.25">
      <c r="A114" s="78" t="s">
        <v>702</v>
      </c>
      <c r="B114" s="79" t="s">
        <v>703</v>
      </c>
      <c r="C114" s="80">
        <v>0</v>
      </c>
      <c r="D114" s="80">
        <v>0</v>
      </c>
      <c r="E114" s="80">
        <v>0</v>
      </c>
      <c r="F114" s="80">
        <v>0</v>
      </c>
    </row>
    <row r="115" spans="1:9" x14ac:dyDescent="0.25">
      <c r="A115" s="76" t="s">
        <v>704</v>
      </c>
      <c r="B115" s="73" t="s">
        <v>705</v>
      </c>
      <c r="C115" s="77">
        <v>0</v>
      </c>
      <c r="D115" s="77">
        <v>0</v>
      </c>
      <c r="E115" s="77">
        <v>0</v>
      </c>
      <c r="F115" s="77">
        <v>0</v>
      </c>
    </row>
    <row r="116" spans="1:9" x14ac:dyDescent="0.25">
      <c r="A116" s="76" t="s">
        <v>706</v>
      </c>
      <c r="B116" s="73" t="s">
        <v>705</v>
      </c>
      <c r="C116" s="77">
        <v>9635.4599999999991</v>
      </c>
      <c r="D116" s="77">
        <v>0</v>
      </c>
      <c r="E116" s="77">
        <v>0</v>
      </c>
      <c r="F116" s="77">
        <v>9635.4599999999991</v>
      </c>
    </row>
    <row r="117" spans="1:9" x14ac:dyDescent="0.25">
      <c r="A117" s="78" t="s">
        <v>707</v>
      </c>
      <c r="B117" s="79" t="s">
        <v>699</v>
      </c>
      <c r="C117" s="80">
        <v>9635.4599999999991</v>
      </c>
      <c r="D117" s="80">
        <v>0</v>
      </c>
      <c r="E117" s="80">
        <v>0</v>
      </c>
      <c r="F117" s="80">
        <v>9635.4599999999991</v>
      </c>
    </row>
    <row r="118" spans="1:9" x14ac:dyDescent="0.25">
      <c r="A118" s="76" t="s">
        <v>708</v>
      </c>
      <c r="B118" s="73" t="s">
        <v>709</v>
      </c>
      <c r="C118" s="77">
        <v>-9635.4599999999991</v>
      </c>
      <c r="D118" s="77">
        <v>0</v>
      </c>
      <c r="E118" s="77">
        <v>0</v>
      </c>
      <c r="F118" s="77">
        <v>-9635.4599999999991</v>
      </c>
    </row>
    <row r="119" spans="1:9" x14ac:dyDescent="0.25">
      <c r="A119" s="78" t="s">
        <v>710</v>
      </c>
      <c r="B119" s="79" t="s">
        <v>711</v>
      </c>
      <c r="C119" s="80">
        <v>-9635.4599999999991</v>
      </c>
      <c r="D119" s="80">
        <v>0</v>
      </c>
      <c r="E119" s="80">
        <v>0</v>
      </c>
      <c r="F119" s="80">
        <v>-9635.4599999999991</v>
      </c>
    </row>
    <row r="120" spans="1:9" x14ac:dyDescent="0.25">
      <c r="A120" s="76" t="s">
        <v>363</v>
      </c>
      <c r="B120" s="73" t="s">
        <v>712</v>
      </c>
      <c r="C120" s="77">
        <v>-12068018.959999999</v>
      </c>
      <c r="D120" s="77">
        <v>1651186.04</v>
      </c>
      <c r="E120" s="77">
        <v>2226038.7800000003</v>
      </c>
      <c r="F120" s="77">
        <v>-12642871.700000001</v>
      </c>
      <c r="H120" s="70">
        <f>C120-F120</f>
        <v>574852.74000000209</v>
      </c>
      <c r="I120" s="74">
        <f>+H120-H121</f>
        <v>-20876.739999997895</v>
      </c>
    </row>
    <row r="121" spans="1:9" x14ac:dyDescent="0.25">
      <c r="A121" s="76" t="s">
        <v>67</v>
      </c>
      <c r="B121" s="73" t="s">
        <v>713</v>
      </c>
      <c r="C121" s="77">
        <v>-1809610.5</v>
      </c>
      <c r="D121" s="77">
        <v>558966.37</v>
      </c>
      <c r="E121" s="77">
        <v>1154695.8499999999</v>
      </c>
      <c r="F121" s="77">
        <v>-2405339.98</v>
      </c>
      <c r="H121" s="52">
        <f>C121-F121</f>
        <v>595729.48</v>
      </c>
      <c r="I121" s="74">
        <f>+[2]QUADRIMESTRAL!H99</f>
        <v>0</v>
      </c>
    </row>
    <row r="122" spans="1:9" x14ac:dyDescent="0.25">
      <c r="A122" s="76" t="s">
        <v>714</v>
      </c>
      <c r="B122" s="73" t="s">
        <v>715</v>
      </c>
      <c r="C122" s="77">
        <v>-508351.16000000009</v>
      </c>
      <c r="D122" s="77">
        <v>328298.31</v>
      </c>
      <c r="E122" s="77">
        <v>755749.69</v>
      </c>
      <c r="F122" s="77">
        <v>-935802.54</v>
      </c>
    </row>
    <row r="123" spans="1:9" x14ac:dyDescent="0.25">
      <c r="A123" s="76" t="s">
        <v>716</v>
      </c>
      <c r="B123" s="73" t="s">
        <v>717</v>
      </c>
      <c r="C123" s="77">
        <v>-298058.11000000004</v>
      </c>
      <c r="D123" s="77">
        <v>328298.31</v>
      </c>
      <c r="E123" s="77">
        <v>425085.24</v>
      </c>
      <c r="F123" s="77">
        <v>-394845.04</v>
      </c>
    </row>
    <row r="124" spans="1:9" x14ac:dyDescent="0.25">
      <c r="A124" s="78" t="s">
        <v>718</v>
      </c>
      <c r="B124" s="79" t="s">
        <v>719</v>
      </c>
      <c r="C124" s="80">
        <v>-113111.99000000002</v>
      </c>
      <c r="D124" s="80">
        <v>114143.75000000001</v>
      </c>
      <c r="E124" s="80">
        <v>178609.74000000002</v>
      </c>
      <c r="F124" s="80">
        <v>-177577.97999999998</v>
      </c>
    </row>
    <row r="125" spans="1:9" x14ac:dyDescent="0.25">
      <c r="A125" s="78" t="s">
        <v>720</v>
      </c>
      <c r="B125" s="79" t="s">
        <v>721</v>
      </c>
      <c r="C125" s="80">
        <v>10235.82</v>
      </c>
      <c r="D125" s="80">
        <v>214154.55999999997</v>
      </c>
      <c r="E125" s="80">
        <v>246475.5</v>
      </c>
      <c r="F125" s="80">
        <v>-22085.120000000003</v>
      </c>
    </row>
    <row r="126" spans="1:9" x14ac:dyDescent="0.25">
      <c r="A126" s="78" t="s">
        <v>722</v>
      </c>
      <c r="B126" s="79" t="s">
        <v>723</v>
      </c>
      <c r="C126" s="80">
        <v>0</v>
      </c>
      <c r="D126" s="80">
        <v>0</v>
      </c>
      <c r="E126" s="80">
        <v>0</v>
      </c>
      <c r="F126" s="80">
        <v>0</v>
      </c>
    </row>
    <row r="127" spans="1:9" x14ac:dyDescent="0.25">
      <c r="A127" s="78" t="s">
        <v>724</v>
      </c>
      <c r="B127" s="79" t="s">
        <v>725</v>
      </c>
      <c r="C127" s="80">
        <v>-178519.74</v>
      </c>
      <c r="D127" s="80">
        <v>0</v>
      </c>
      <c r="E127" s="80">
        <v>0</v>
      </c>
      <c r="F127" s="80">
        <v>-178519.74</v>
      </c>
    </row>
    <row r="128" spans="1:9" x14ac:dyDescent="0.25">
      <c r="A128" s="78" t="s">
        <v>726</v>
      </c>
      <c r="B128" s="79" t="s">
        <v>727</v>
      </c>
      <c r="C128" s="80">
        <v>0</v>
      </c>
      <c r="D128" s="80">
        <v>0</v>
      </c>
      <c r="E128" s="80">
        <v>0</v>
      </c>
      <c r="F128" s="80">
        <v>0</v>
      </c>
    </row>
    <row r="129" spans="1:6" x14ac:dyDescent="0.25">
      <c r="A129" s="78" t="s">
        <v>728</v>
      </c>
      <c r="B129" s="79" t="s">
        <v>729</v>
      </c>
      <c r="C129" s="80">
        <v>-13355.03</v>
      </c>
      <c r="D129" s="80">
        <v>0</v>
      </c>
      <c r="E129" s="80">
        <v>0</v>
      </c>
      <c r="F129" s="80">
        <v>-13355.03</v>
      </c>
    </row>
    <row r="130" spans="1:6" x14ac:dyDescent="0.25">
      <c r="A130" s="78" t="s">
        <v>730</v>
      </c>
      <c r="B130" s="79" t="s">
        <v>731</v>
      </c>
      <c r="C130" s="80">
        <v>-3307.17</v>
      </c>
      <c r="D130" s="80">
        <v>0</v>
      </c>
      <c r="E130" s="80">
        <v>0</v>
      </c>
      <c r="F130" s="80">
        <v>-3307.17</v>
      </c>
    </row>
    <row r="131" spans="1:6" x14ac:dyDescent="0.25">
      <c r="A131" s="76" t="s">
        <v>732</v>
      </c>
      <c r="B131" s="73" t="s">
        <v>733</v>
      </c>
      <c r="C131" s="77">
        <v>-210293.05000000005</v>
      </c>
      <c r="D131" s="77">
        <v>0</v>
      </c>
      <c r="E131" s="77">
        <v>330664.45</v>
      </c>
      <c r="F131" s="77">
        <v>-540957.50000000012</v>
      </c>
    </row>
    <row r="132" spans="1:6" x14ac:dyDescent="0.25">
      <c r="A132" s="78" t="s">
        <v>734</v>
      </c>
      <c r="B132" s="79" t="s">
        <v>735</v>
      </c>
      <c r="C132" s="80">
        <v>-47.19</v>
      </c>
      <c r="D132" s="80">
        <v>0</v>
      </c>
      <c r="E132" s="80">
        <v>0</v>
      </c>
      <c r="F132" s="80">
        <v>-47.19</v>
      </c>
    </row>
    <row r="133" spans="1:6" x14ac:dyDescent="0.25">
      <c r="A133" s="78" t="s">
        <v>736</v>
      </c>
      <c r="B133" s="79" t="s">
        <v>737</v>
      </c>
      <c r="C133" s="80">
        <v>319077.42</v>
      </c>
      <c r="D133" s="80">
        <v>0</v>
      </c>
      <c r="E133" s="80">
        <v>330664.45</v>
      </c>
      <c r="F133" s="80">
        <v>-11587.030000000028</v>
      </c>
    </row>
    <row r="134" spans="1:6" x14ac:dyDescent="0.25">
      <c r="A134" s="78" t="s">
        <v>738</v>
      </c>
      <c r="B134" s="79" t="s">
        <v>739</v>
      </c>
      <c r="C134" s="80">
        <v>413.51</v>
      </c>
      <c r="D134" s="80">
        <v>0</v>
      </c>
      <c r="E134" s="80">
        <v>0</v>
      </c>
      <c r="F134" s="80">
        <v>413.51</v>
      </c>
    </row>
    <row r="135" spans="1:6" x14ac:dyDescent="0.25">
      <c r="A135" s="78" t="s">
        <v>740</v>
      </c>
      <c r="B135" s="79" t="s">
        <v>741</v>
      </c>
      <c r="C135" s="80">
        <v>0</v>
      </c>
      <c r="D135" s="80">
        <v>0</v>
      </c>
      <c r="E135" s="80">
        <v>0</v>
      </c>
      <c r="F135" s="80">
        <v>0</v>
      </c>
    </row>
    <row r="136" spans="1:6" x14ac:dyDescent="0.25">
      <c r="A136" s="78" t="s">
        <v>742</v>
      </c>
      <c r="B136" s="79" t="s">
        <v>743</v>
      </c>
      <c r="C136" s="80">
        <v>0</v>
      </c>
      <c r="D136" s="80">
        <v>0</v>
      </c>
      <c r="E136" s="80">
        <v>0</v>
      </c>
      <c r="F136" s="80">
        <v>0</v>
      </c>
    </row>
    <row r="137" spans="1:6" x14ac:dyDescent="0.25">
      <c r="A137" s="78" t="s">
        <v>744</v>
      </c>
      <c r="B137" s="79" t="s">
        <v>745</v>
      </c>
      <c r="C137" s="80">
        <v>-13.98</v>
      </c>
      <c r="D137" s="80">
        <v>0</v>
      </c>
      <c r="E137" s="80">
        <v>0</v>
      </c>
      <c r="F137" s="80">
        <v>-13.98</v>
      </c>
    </row>
    <row r="138" spans="1:6" x14ac:dyDescent="0.25">
      <c r="A138" s="78" t="s">
        <v>746</v>
      </c>
      <c r="B138" s="79" t="s">
        <v>747</v>
      </c>
      <c r="C138" s="80">
        <v>-529722.81000000006</v>
      </c>
      <c r="D138" s="80">
        <v>0</v>
      </c>
      <c r="E138" s="80">
        <v>0</v>
      </c>
      <c r="F138" s="80">
        <v>-529722.81000000006</v>
      </c>
    </row>
    <row r="139" spans="1:6" x14ac:dyDescent="0.25">
      <c r="A139" s="76" t="s">
        <v>748</v>
      </c>
      <c r="B139" s="73" t="s">
        <v>749</v>
      </c>
      <c r="C139" s="77">
        <v>-673704.36</v>
      </c>
      <c r="D139" s="77">
        <v>213892.59</v>
      </c>
      <c r="E139" s="77">
        <v>318409.97000000003</v>
      </c>
      <c r="F139" s="77">
        <v>-778221.74</v>
      </c>
    </row>
    <row r="140" spans="1:6" x14ac:dyDescent="0.25">
      <c r="A140" s="76" t="s">
        <v>750</v>
      </c>
      <c r="B140" s="73" t="s">
        <v>751</v>
      </c>
      <c r="C140" s="77">
        <v>-672297.92</v>
      </c>
      <c r="D140" s="77">
        <v>213892.59</v>
      </c>
      <c r="E140" s="77">
        <v>318409.97000000003</v>
      </c>
      <c r="F140" s="77">
        <v>-776815.3</v>
      </c>
    </row>
    <row r="141" spans="1:6" x14ac:dyDescent="0.25">
      <c r="A141" s="78" t="s">
        <v>752</v>
      </c>
      <c r="B141" s="79" t="s">
        <v>753</v>
      </c>
      <c r="C141" s="80">
        <v>80397.850000000006</v>
      </c>
      <c r="D141" s="80">
        <v>213892.59</v>
      </c>
      <c r="E141" s="80">
        <v>213892.59</v>
      </c>
      <c r="F141" s="80">
        <v>80397.850000000006</v>
      </c>
    </row>
    <row r="142" spans="1:6" x14ac:dyDescent="0.25">
      <c r="A142" s="78" t="s">
        <v>754</v>
      </c>
      <c r="B142" s="79" t="s">
        <v>755</v>
      </c>
      <c r="C142" s="80">
        <v>0</v>
      </c>
      <c r="D142" s="80">
        <v>0</v>
      </c>
      <c r="E142" s="80">
        <v>0</v>
      </c>
      <c r="F142" s="80">
        <v>0</v>
      </c>
    </row>
    <row r="143" spans="1:6" x14ac:dyDescent="0.25">
      <c r="A143" s="78" t="s">
        <v>756</v>
      </c>
      <c r="B143" s="79" t="s">
        <v>757</v>
      </c>
      <c r="C143" s="80">
        <v>-19903.669999999998</v>
      </c>
      <c r="D143" s="80">
        <v>0</v>
      </c>
      <c r="E143" s="80">
        <v>0</v>
      </c>
      <c r="F143" s="80">
        <v>-19903.669999999998</v>
      </c>
    </row>
    <row r="144" spans="1:6" x14ac:dyDescent="0.25">
      <c r="A144" s="78" t="s">
        <v>758</v>
      </c>
      <c r="B144" s="79" t="s">
        <v>759</v>
      </c>
      <c r="C144" s="80">
        <v>-390808.94000000006</v>
      </c>
      <c r="D144" s="80">
        <v>0</v>
      </c>
      <c r="E144" s="80">
        <v>68005.200000000012</v>
      </c>
      <c r="F144" s="80">
        <v>-458814.13999999996</v>
      </c>
    </row>
    <row r="145" spans="1:6" x14ac:dyDescent="0.25">
      <c r="A145" s="78" t="s">
        <v>760</v>
      </c>
      <c r="B145" s="79" t="s">
        <v>761</v>
      </c>
      <c r="C145" s="80">
        <v>-116680.92000000001</v>
      </c>
      <c r="D145" s="80">
        <v>0</v>
      </c>
      <c r="E145" s="80">
        <v>16843.650000000001</v>
      </c>
      <c r="F145" s="80">
        <v>-133524.57</v>
      </c>
    </row>
    <row r="146" spans="1:6" x14ac:dyDescent="0.25">
      <c r="A146" s="78" t="s">
        <v>762</v>
      </c>
      <c r="B146" s="79" t="s">
        <v>763</v>
      </c>
      <c r="C146" s="80">
        <v>-185286</v>
      </c>
      <c r="D146" s="80">
        <v>0</v>
      </c>
      <c r="E146" s="80">
        <v>17550.66</v>
      </c>
      <c r="F146" s="80">
        <v>-202836.66000000003</v>
      </c>
    </row>
    <row r="147" spans="1:6" x14ac:dyDescent="0.25">
      <c r="A147" s="78" t="s">
        <v>764</v>
      </c>
      <c r="B147" s="79" t="s">
        <v>765</v>
      </c>
      <c r="C147" s="80">
        <v>-9693.99</v>
      </c>
      <c r="D147" s="80">
        <v>0</v>
      </c>
      <c r="E147" s="80">
        <v>2027.87</v>
      </c>
      <c r="F147" s="80">
        <v>-11721.859999999999</v>
      </c>
    </row>
    <row r="148" spans="1:6" x14ac:dyDescent="0.25">
      <c r="A148" s="78" t="s">
        <v>766</v>
      </c>
      <c r="B148" s="79" t="s">
        <v>767</v>
      </c>
      <c r="C148" s="80">
        <v>-270</v>
      </c>
      <c r="D148" s="80">
        <v>0</v>
      </c>
      <c r="E148" s="80">
        <v>90</v>
      </c>
      <c r="F148" s="80">
        <v>-360</v>
      </c>
    </row>
    <row r="149" spans="1:6" x14ac:dyDescent="0.25">
      <c r="A149" s="78" t="s">
        <v>768</v>
      </c>
      <c r="B149" s="79" t="s">
        <v>769</v>
      </c>
      <c r="C149" s="80">
        <v>-20765.240000000002</v>
      </c>
      <c r="D149" s="80">
        <v>0</v>
      </c>
      <c r="E149" s="80">
        <v>0</v>
      </c>
      <c r="F149" s="80">
        <v>-20765.240000000002</v>
      </c>
    </row>
    <row r="150" spans="1:6" x14ac:dyDescent="0.25">
      <c r="A150" s="78" t="s">
        <v>770</v>
      </c>
      <c r="B150" s="79" t="s">
        <v>771</v>
      </c>
      <c r="C150" s="80">
        <v>-9287.01</v>
      </c>
      <c r="D150" s="80">
        <v>0</v>
      </c>
      <c r="E150" s="80">
        <v>0</v>
      </c>
      <c r="F150" s="80">
        <v>-9287.01</v>
      </c>
    </row>
    <row r="151" spans="1:6" x14ac:dyDescent="0.25">
      <c r="A151" s="78" t="s">
        <v>772</v>
      </c>
      <c r="B151" s="79" t="s">
        <v>727</v>
      </c>
      <c r="C151" s="80">
        <v>0</v>
      </c>
      <c r="D151" s="80">
        <v>0</v>
      </c>
      <c r="E151" s="80">
        <v>0</v>
      </c>
      <c r="F151" s="80">
        <v>0</v>
      </c>
    </row>
    <row r="152" spans="1:6" x14ac:dyDescent="0.25">
      <c r="A152" s="76" t="s">
        <v>773</v>
      </c>
      <c r="B152" s="73" t="s">
        <v>774</v>
      </c>
      <c r="C152" s="77">
        <v>-1406.44</v>
      </c>
      <c r="D152" s="77">
        <v>0</v>
      </c>
      <c r="E152" s="77">
        <v>0</v>
      </c>
      <c r="F152" s="77">
        <v>-1406.44</v>
      </c>
    </row>
    <row r="153" spans="1:6" x14ac:dyDescent="0.25">
      <c r="A153" s="78" t="s">
        <v>775</v>
      </c>
      <c r="B153" s="79" t="s">
        <v>776</v>
      </c>
      <c r="C153" s="80">
        <v>0</v>
      </c>
      <c r="D153" s="80">
        <v>0</v>
      </c>
      <c r="E153" s="80">
        <v>0</v>
      </c>
      <c r="F153" s="80">
        <v>0</v>
      </c>
    </row>
    <row r="154" spans="1:6" x14ac:dyDescent="0.25">
      <c r="A154" s="78" t="s">
        <v>777</v>
      </c>
      <c r="B154" s="79" t="s">
        <v>778</v>
      </c>
      <c r="C154" s="80">
        <v>-1406.44</v>
      </c>
      <c r="D154" s="80">
        <v>0</v>
      </c>
      <c r="E154" s="80">
        <v>0</v>
      </c>
      <c r="F154" s="80">
        <v>-1406.44</v>
      </c>
    </row>
    <row r="155" spans="1:6" x14ac:dyDescent="0.25">
      <c r="A155" s="78" t="s">
        <v>779</v>
      </c>
      <c r="B155" s="79" t="s">
        <v>780</v>
      </c>
      <c r="C155" s="80">
        <v>0</v>
      </c>
      <c r="D155" s="80">
        <v>0</v>
      </c>
      <c r="E155" s="80">
        <v>0</v>
      </c>
      <c r="F155" s="80">
        <v>0</v>
      </c>
    </row>
    <row r="156" spans="1:6" x14ac:dyDescent="0.25">
      <c r="A156" s="78" t="s">
        <v>781</v>
      </c>
      <c r="B156" s="79" t="s">
        <v>782</v>
      </c>
      <c r="C156" s="80">
        <v>0</v>
      </c>
      <c r="D156" s="80">
        <v>0</v>
      </c>
      <c r="E156" s="80">
        <v>0</v>
      </c>
      <c r="F156" s="80">
        <v>0</v>
      </c>
    </row>
    <row r="157" spans="1:6" x14ac:dyDescent="0.25">
      <c r="A157" s="76" t="s">
        <v>783</v>
      </c>
      <c r="B157" s="73" t="s">
        <v>784</v>
      </c>
      <c r="C157" s="77">
        <v>-134080.37</v>
      </c>
      <c r="D157" s="77">
        <v>0</v>
      </c>
      <c r="E157" s="77">
        <v>27819.18</v>
      </c>
      <c r="F157" s="77">
        <v>-161899.54999999999</v>
      </c>
    </row>
    <row r="158" spans="1:6" x14ac:dyDescent="0.25">
      <c r="A158" s="76" t="s">
        <v>785</v>
      </c>
      <c r="B158" s="73" t="s">
        <v>786</v>
      </c>
      <c r="C158" s="77">
        <v>-134080.37</v>
      </c>
      <c r="D158" s="77">
        <v>0</v>
      </c>
      <c r="E158" s="77">
        <v>27819.18</v>
      </c>
      <c r="F158" s="77">
        <v>-161899.54999999999</v>
      </c>
    </row>
    <row r="159" spans="1:6" x14ac:dyDescent="0.25">
      <c r="A159" s="78" t="s">
        <v>787</v>
      </c>
      <c r="B159" s="79" t="s">
        <v>788</v>
      </c>
      <c r="C159" s="80">
        <v>-7938.8000000000029</v>
      </c>
      <c r="D159" s="80">
        <v>0</v>
      </c>
      <c r="E159" s="80">
        <v>1489.17</v>
      </c>
      <c r="F159" s="80">
        <v>-9427.9699999999975</v>
      </c>
    </row>
    <row r="160" spans="1:6" x14ac:dyDescent="0.25">
      <c r="A160" s="78" t="s">
        <v>789</v>
      </c>
      <c r="B160" s="79" t="s">
        <v>790</v>
      </c>
      <c r="C160" s="80">
        <v>-35988.189999999995</v>
      </c>
      <c r="D160" s="80">
        <v>0</v>
      </c>
      <c r="E160" s="80">
        <v>6184.3099999999986</v>
      </c>
      <c r="F160" s="80">
        <v>-42172.5</v>
      </c>
    </row>
    <row r="161" spans="1:6" x14ac:dyDescent="0.25">
      <c r="A161" s="78" t="s">
        <v>791</v>
      </c>
      <c r="B161" s="79" t="s">
        <v>792</v>
      </c>
      <c r="C161" s="80">
        <v>-18394.57</v>
      </c>
      <c r="D161" s="80">
        <v>0</v>
      </c>
      <c r="E161" s="80">
        <v>3754.0099999999998</v>
      </c>
      <c r="F161" s="80">
        <v>-22148.58</v>
      </c>
    </row>
    <row r="162" spans="1:6" x14ac:dyDescent="0.25">
      <c r="A162" s="78" t="s">
        <v>793</v>
      </c>
      <c r="B162" s="79" t="s">
        <v>794</v>
      </c>
      <c r="C162" s="80">
        <v>-71758.81</v>
      </c>
      <c r="D162" s="80">
        <v>0</v>
      </c>
      <c r="E162" s="80">
        <v>16391.690000000002</v>
      </c>
      <c r="F162" s="80">
        <v>-88150.5</v>
      </c>
    </row>
    <row r="163" spans="1:6" x14ac:dyDescent="0.25">
      <c r="A163" s="78" t="s">
        <v>795</v>
      </c>
      <c r="B163" s="79" t="s">
        <v>796</v>
      </c>
      <c r="C163" s="80">
        <v>0</v>
      </c>
      <c r="D163" s="80">
        <v>0</v>
      </c>
      <c r="E163" s="80">
        <v>0</v>
      </c>
      <c r="F163" s="80">
        <v>0</v>
      </c>
    </row>
    <row r="164" spans="1:6" x14ac:dyDescent="0.25">
      <c r="A164" s="76" t="s">
        <v>797</v>
      </c>
      <c r="B164" s="73" t="s">
        <v>798</v>
      </c>
      <c r="C164" s="77">
        <v>-493474.61</v>
      </c>
      <c r="D164" s="77">
        <v>16775.47</v>
      </c>
      <c r="E164" s="77">
        <v>52717.01</v>
      </c>
      <c r="F164" s="77">
        <v>-529416.15</v>
      </c>
    </row>
    <row r="165" spans="1:6" x14ac:dyDescent="0.25">
      <c r="A165" s="76" t="s">
        <v>799</v>
      </c>
      <c r="B165" s="73" t="s">
        <v>800</v>
      </c>
      <c r="C165" s="77">
        <v>-493474.61</v>
      </c>
      <c r="D165" s="77">
        <v>16775.47</v>
      </c>
      <c r="E165" s="77">
        <v>52717.01</v>
      </c>
      <c r="F165" s="77">
        <v>-529416.15</v>
      </c>
    </row>
    <row r="166" spans="1:6" x14ac:dyDescent="0.25">
      <c r="A166" s="78" t="s">
        <v>801</v>
      </c>
      <c r="B166" s="79" t="s">
        <v>802</v>
      </c>
      <c r="C166" s="80">
        <v>-266221.22000000003</v>
      </c>
      <c r="D166" s="80">
        <v>12010.630000000001</v>
      </c>
      <c r="E166" s="80">
        <v>22397</v>
      </c>
      <c r="F166" s="80">
        <v>-276607.59000000003</v>
      </c>
    </row>
    <row r="167" spans="1:6" x14ac:dyDescent="0.25">
      <c r="A167" s="78" t="s">
        <v>803</v>
      </c>
      <c r="B167" s="79" t="s">
        <v>804</v>
      </c>
      <c r="C167" s="80">
        <v>-100071.36</v>
      </c>
      <c r="D167" s="80">
        <v>0.04</v>
      </c>
      <c r="E167" s="80">
        <v>16797.71</v>
      </c>
      <c r="F167" s="80">
        <v>-116869.02999999998</v>
      </c>
    </row>
    <row r="168" spans="1:6" x14ac:dyDescent="0.25">
      <c r="A168" s="78" t="s">
        <v>805</v>
      </c>
      <c r="B168" s="79" t="s">
        <v>806</v>
      </c>
      <c r="C168" s="80">
        <v>-21297.43</v>
      </c>
      <c r="D168" s="80">
        <v>960.84</v>
      </c>
      <c r="E168" s="80">
        <v>1791.71</v>
      </c>
      <c r="F168" s="80">
        <v>-22128.3</v>
      </c>
    </row>
    <row r="169" spans="1:6" x14ac:dyDescent="0.25">
      <c r="A169" s="78" t="s">
        <v>807</v>
      </c>
      <c r="B169" s="79" t="s">
        <v>808</v>
      </c>
      <c r="C169" s="80">
        <v>-2662.16</v>
      </c>
      <c r="D169" s="80">
        <v>120.12</v>
      </c>
      <c r="E169" s="80">
        <v>224.02</v>
      </c>
      <c r="F169" s="80">
        <v>-2766.0600000000004</v>
      </c>
    </row>
    <row r="170" spans="1:6" x14ac:dyDescent="0.25">
      <c r="A170" s="78" t="s">
        <v>809</v>
      </c>
      <c r="B170" s="79" t="s">
        <v>810</v>
      </c>
      <c r="C170" s="80">
        <v>-68155.839999999997</v>
      </c>
      <c r="D170" s="80">
        <v>3062.78</v>
      </c>
      <c r="E170" s="80">
        <v>5711.34</v>
      </c>
      <c r="F170" s="80">
        <v>-70804.399999999994</v>
      </c>
    </row>
    <row r="171" spans="1:6" x14ac:dyDescent="0.25">
      <c r="A171" s="78" t="s">
        <v>811</v>
      </c>
      <c r="B171" s="79" t="s">
        <v>812</v>
      </c>
      <c r="C171" s="80">
        <v>-8131.22</v>
      </c>
      <c r="D171" s="80">
        <v>620.89</v>
      </c>
      <c r="E171" s="80">
        <v>1343.81</v>
      </c>
      <c r="F171" s="80">
        <v>-8854.1400000000012</v>
      </c>
    </row>
    <row r="172" spans="1:6" x14ac:dyDescent="0.25">
      <c r="A172" s="78" t="s">
        <v>813</v>
      </c>
      <c r="B172" s="79" t="s">
        <v>814</v>
      </c>
      <c r="C172" s="80">
        <v>-1016.47</v>
      </c>
      <c r="D172" s="80">
        <v>7.0000000000000007E-2</v>
      </c>
      <c r="E172" s="80">
        <v>167.98000000000002</v>
      </c>
      <c r="F172" s="80">
        <v>-1184.3800000000001</v>
      </c>
    </row>
    <row r="173" spans="1:6" x14ac:dyDescent="0.25">
      <c r="A173" s="78" t="s">
        <v>815</v>
      </c>
      <c r="B173" s="79" t="s">
        <v>816</v>
      </c>
      <c r="C173" s="80">
        <v>-25918.910000000003</v>
      </c>
      <c r="D173" s="80">
        <v>0.1</v>
      </c>
      <c r="E173" s="80">
        <v>4283.4400000000005</v>
      </c>
      <c r="F173" s="80">
        <v>-30202.25</v>
      </c>
    </row>
    <row r="174" spans="1:6" x14ac:dyDescent="0.25">
      <c r="A174" s="76" t="s">
        <v>817</v>
      </c>
      <c r="B174" s="73" t="s">
        <v>818</v>
      </c>
      <c r="C174" s="77">
        <v>-10258408.459999999</v>
      </c>
      <c r="D174" s="77">
        <v>1092219.67</v>
      </c>
      <c r="E174" s="77">
        <v>1071342.9300000002</v>
      </c>
      <c r="F174" s="77">
        <v>-10237531.720000001</v>
      </c>
    </row>
    <row r="175" spans="1:6" x14ac:dyDescent="0.25">
      <c r="A175" s="76" t="s">
        <v>819</v>
      </c>
      <c r="B175" s="73" t="s">
        <v>820</v>
      </c>
      <c r="C175" s="77">
        <v>-7634308.6399999987</v>
      </c>
      <c r="D175" s="77">
        <v>1077212.1499999999</v>
      </c>
      <c r="E175" s="77">
        <v>1071342.9300000002</v>
      </c>
      <c r="F175" s="77">
        <v>-7628439.4199999999</v>
      </c>
    </row>
    <row r="176" spans="1:6" x14ac:dyDescent="0.25">
      <c r="A176" s="76" t="s">
        <v>821</v>
      </c>
      <c r="B176" s="73" t="s">
        <v>820</v>
      </c>
      <c r="C176" s="77">
        <v>-7634308.6399999987</v>
      </c>
      <c r="D176" s="77">
        <v>1077212.1499999999</v>
      </c>
      <c r="E176" s="77">
        <v>1071342.9300000002</v>
      </c>
      <c r="F176" s="77">
        <v>-7628439.4199999999</v>
      </c>
    </row>
    <row r="177" spans="1:8" x14ac:dyDescent="0.25">
      <c r="A177" s="78" t="s">
        <v>822</v>
      </c>
      <c r="B177" s="79" t="s">
        <v>823</v>
      </c>
      <c r="C177" s="80">
        <v>-3935443.3</v>
      </c>
      <c r="D177" s="80">
        <v>1010816.45</v>
      </c>
      <c r="E177" s="80">
        <v>725452.17</v>
      </c>
      <c r="F177" s="80">
        <v>-3650079.02</v>
      </c>
    </row>
    <row r="178" spans="1:8" x14ac:dyDescent="0.25">
      <c r="A178" s="78" t="s">
        <v>824</v>
      </c>
      <c r="B178" s="79" t="s">
        <v>825</v>
      </c>
      <c r="C178" s="80">
        <v>-578758.76</v>
      </c>
      <c r="D178" s="80">
        <v>0</v>
      </c>
      <c r="E178" s="80">
        <v>95229.4</v>
      </c>
      <c r="F178" s="80">
        <v>-673988.16</v>
      </c>
      <c r="H178" s="52">
        <v>0</v>
      </c>
    </row>
    <row r="179" spans="1:8" x14ac:dyDescent="0.25">
      <c r="A179" s="78" t="s">
        <v>826</v>
      </c>
      <c r="B179" s="79" t="s">
        <v>827</v>
      </c>
      <c r="C179" s="80">
        <v>-643786.51</v>
      </c>
      <c r="D179" s="80">
        <v>0</v>
      </c>
      <c r="E179" s="80">
        <v>250661.36</v>
      </c>
      <c r="F179" s="80">
        <v>-894447.87</v>
      </c>
      <c r="H179" s="52">
        <v>0</v>
      </c>
    </row>
    <row r="180" spans="1:8" x14ac:dyDescent="0.25">
      <c r="A180" s="78" t="s">
        <v>828</v>
      </c>
      <c r="B180" s="79" t="s">
        <v>829</v>
      </c>
      <c r="C180" s="80">
        <v>-2476320.0699999998</v>
      </c>
      <c r="D180" s="80">
        <v>66395.7</v>
      </c>
      <c r="E180" s="80">
        <v>0</v>
      </c>
      <c r="F180" s="80">
        <v>-2409924.37</v>
      </c>
      <c r="H180" s="52">
        <v>19000.069999999832</v>
      </c>
    </row>
    <row r="181" spans="1:8" x14ac:dyDescent="0.25">
      <c r="A181" s="76" t="s">
        <v>830</v>
      </c>
      <c r="B181" s="73" t="s">
        <v>798</v>
      </c>
      <c r="C181" s="77">
        <v>-2624099.8200000003</v>
      </c>
      <c r="D181" s="77">
        <v>15007.52</v>
      </c>
      <c r="E181" s="77">
        <v>0</v>
      </c>
      <c r="F181" s="77">
        <v>-2609092.3000000003</v>
      </c>
    </row>
    <row r="182" spans="1:8" x14ac:dyDescent="0.25">
      <c r="A182" s="76" t="s">
        <v>831</v>
      </c>
      <c r="B182" s="73" t="s">
        <v>798</v>
      </c>
      <c r="C182" s="77">
        <v>0</v>
      </c>
      <c r="D182" s="77">
        <v>0</v>
      </c>
      <c r="E182" s="77">
        <v>0</v>
      </c>
      <c r="F182" s="77">
        <v>0</v>
      </c>
    </row>
    <row r="183" spans="1:8" x14ac:dyDescent="0.25">
      <c r="A183" s="78" t="s">
        <v>832</v>
      </c>
      <c r="B183" s="79" t="s">
        <v>833</v>
      </c>
      <c r="C183" s="80">
        <v>0</v>
      </c>
      <c r="D183" s="80">
        <v>0</v>
      </c>
      <c r="E183" s="80">
        <v>0</v>
      </c>
      <c r="F183" s="80">
        <v>0</v>
      </c>
    </row>
    <row r="184" spans="1:8" x14ac:dyDescent="0.25">
      <c r="A184" s="76" t="s">
        <v>834</v>
      </c>
      <c r="B184" s="73" t="s">
        <v>835</v>
      </c>
      <c r="C184" s="77">
        <v>-2624099.8200000003</v>
      </c>
      <c r="D184" s="77">
        <v>15007.52</v>
      </c>
      <c r="E184" s="77">
        <v>0</v>
      </c>
      <c r="F184" s="77">
        <v>-2609092.3000000003</v>
      </c>
    </row>
    <row r="185" spans="1:8" x14ac:dyDescent="0.25">
      <c r="A185" s="78" t="s">
        <v>836</v>
      </c>
      <c r="B185" s="79" t="s">
        <v>837</v>
      </c>
      <c r="C185" s="80">
        <v>-2624099.8200000003</v>
      </c>
      <c r="D185" s="80">
        <v>15007.52</v>
      </c>
      <c r="E185" s="80">
        <v>0</v>
      </c>
      <c r="F185" s="80">
        <v>-2609092.3000000003</v>
      </c>
      <c r="H185" s="52">
        <v>-19000.070000000764</v>
      </c>
    </row>
    <row r="186" spans="1:8" x14ac:dyDescent="0.25">
      <c r="A186" s="76" t="s">
        <v>838</v>
      </c>
      <c r="B186" s="73" t="s">
        <v>839</v>
      </c>
      <c r="C186" s="77">
        <v>0</v>
      </c>
      <c r="D186" s="77">
        <v>0</v>
      </c>
      <c r="E186" s="77">
        <v>0</v>
      </c>
      <c r="F186" s="77">
        <v>0</v>
      </c>
    </row>
    <row r="187" spans="1:8" x14ac:dyDescent="0.25">
      <c r="A187" s="76" t="s">
        <v>840</v>
      </c>
      <c r="B187" s="73" t="s">
        <v>839</v>
      </c>
      <c r="C187" s="77">
        <v>0</v>
      </c>
      <c r="D187" s="77">
        <v>0</v>
      </c>
      <c r="E187" s="77">
        <v>0</v>
      </c>
      <c r="F187" s="77">
        <v>0</v>
      </c>
    </row>
    <row r="188" spans="1:8" x14ac:dyDescent="0.25">
      <c r="A188" s="76" t="s">
        <v>841</v>
      </c>
      <c r="B188" s="73" t="s">
        <v>839</v>
      </c>
      <c r="C188" s="77">
        <v>0</v>
      </c>
      <c r="D188" s="77">
        <v>0</v>
      </c>
      <c r="E188" s="77">
        <v>0</v>
      </c>
      <c r="F188" s="77">
        <v>0</v>
      </c>
    </row>
    <row r="189" spans="1:8" x14ac:dyDescent="0.25">
      <c r="A189" s="78" t="s">
        <v>842</v>
      </c>
      <c r="B189" s="79" t="s">
        <v>839</v>
      </c>
      <c r="C189" s="80">
        <v>0</v>
      </c>
      <c r="D189" s="80">
        <v>0</v>
      </c>
      <c r="E189" s="80">
        <v>0</v>
      </c>
      <c r="F189" s="80">
        <v>0</v>
      </c>
    </row>
    <row r="190" spans="1:8" x14ac:dyDescent="0.25">
      <c r="A190" s="76" t="s">
        <v>843</v>
      </c>
      <c r="B190" s="73" t="s">
        <v>844</v>
      </c>
      <c r="C190" s="77">
        <v>0</v>
      </c>
      <c r="D190" s="77">
        <v>0</v>
      </c>
      <c r="E190" s="77">
        <v>0</v>
      </c>
      <c r="F190" s="77">
        <v>0</v>
      </c>
    </row>
    <row r="191" spans="1:8" x14ac:dyDescent="0.25">
      <c r="A191" s="76" t="s">
        <v>845</v>
      </c>
      <c r="B191" s="73" t="s">
        <v>844</v>
      </c>
      <c r="C191" s="77">
        <v>0</v>
      </c>
      <c r="D191" s="77">
        <v>0</v>
      </c>
      <c r="E191" s="77">
        <v>0</v>
      </c>
      <c r="F191" s="77">
        <v>0</v>
      </c>
    </row>
    <row r="192" spans="1:8" x14ac:dyDescent="0.25">
      <c r="A192" s="78" t="s">
        <v>846</v>
      </c>
      <c r="B192" s="79" t="s">
        <v>847</v>
      </c>
      <c r="C192" s="80">
        <v>0</v>
      </c>
      <c r="D192" s="80">
        <v>0</v>
      </c>
      <c r="E192" s="80">
        <v>0</v>
      </c>
      <c r="F192" s="80">
        <v>0</v>
      </c>
    </row>
    <row r="193" spans="1:11" x14ac:dyDescent="0.25">
      <c r="A193" s="76" t="s">
        <v>366</v>
      </c>
      <c r="B193" s="73" t="s">
        <v>848</v>
      </c>
      <c r="C193" s="77">
        <v>-5475411.0899999999</v>
      </c>
      <c r="D193" s="77">
        <v>0</v>
      </c>
      <c r="E193" s="77">
        <v>738443.44999999984</v>
      </c>
      <c r="F193" s="77">
        <v>-6213854.54</v>
      </c>
    </row>
    <row r="194" spans="1:11" x14ac:dyDescent="0.25">
      <c r="A194" s="76" t="s">
        <v>69</v>
      </c>
      <c r="B194" s="73" t="s">
        <v>849</v>
      </c>
      <c r="C194" s="77">
        <v>-5475411.0899999999</v>
      </c>
      <c r="D194" s="77">
        <v>0</v>
      </c>
      <c r="E194" s="77">
        <v>738443.44999999984</v>
      </c>
      <c r="F194" s="77">
        <v>-6213854.54</v>
      </c>
    </row>
    <row r="195" spans="1:11" x14ac:dyDescent="0.25">
      <c r="A195" s="76" t="s">
        <v>850</v>
      </c>
      <c r="B195" s="73" t="s">
        <v>851</v>
      </c>
      <c r="C195" s="77">
        <v>-5475411.0899999999</v>
      </c>
      <c r="D195" s="77">
        <v>0</v>
      </c>
      <c r="E195" s="77">
        <v>738443.44999999984</v>
      </c>
      <c r="F195" s="77">
        <v>-6213854.54</v>
      </c>
    </row>
    <row r="196" spans="1:11" x14ac:dyDescent="0.25">
      <c r="A196" s="76" t="s">
        <v>852</v>
      </c>
      <c r="B196" s="73" t="s">
        <v>853</v>
      </c>
      <c r="C196" s="77">
        <v>-5249839.0999999996</v>
      </c>
      <c r="D196" s="77">
        <v>0</v>
      </c>
      <c r="E196" s="77">
        <v>714228.72999999986</v>
      </c>
      <c r="F196" s="77">
        <v>-5964067.8300000001</v>
      </c>
    </row>
    <row r="197" spans="1:11" x14ac:dyDescent="0.25">
      <c r="A197" s="78" t="s">
        <v>854</v>
      </c>
      <c r="B197" s="79" t="s">
        <v>855</v>
      </c>
      <c r="C197" s="80">
        <v>-4650482.01</v>
      </c>
      <c r="D197" s="80">
        <v>0</v>
      </c>
      <c r="E197" s="80">
        <v>632825.50999999989</v>
      </c>
      <c r="F197" s="80">
        <v>-5283307.5199999996</v>
      </c>
    </row>
    <row r="198" spans="1:11" x14ac:dyDescent="0.25">
      <c r="A198" s="78" t="s">
        <v>856</v>
      </c>
      <c r="B198" s="79" t="s">
        <v>857</v>
      </c>
      <c r="C198" s="80">
        <v>-599357.09</v>
      </c>
      <c r="D198" s="80">
        <v>0</v>
      </c>
      <c r="E198" s="80">
        <v>81403.22</v>
      </c>
      <c r="F198" s="80">
        <v>-680760.31</v>
      </c>
    </row>
    <row r="199" spans="1:11" x14ac:dyDescent="0.25">
      <c r="A199" s="76" t="s">
        <v>858</v>
      </c>
      <c r="B199" s="73" t="s">
        <v>859</v>
      </c>
      <c r="C199" s="77">
        <v>-225571.99000000002</v>
      </c>
      <c r="D199" s="77">
        <v>0</v>
      </c>
      <c r="E199" s="77">
        <v>24214.720000000001</v>
      </c>
      <c r="F199" s="77">
        <v>-249786.71000000002</v>
      </c>
    </row>
    <row r="200" spans="1:11" x14ac:dyDescent="0.25">
      <c r="A200" s="78" t="s">
        <v>860</v>
      </c>
      <c r="B200" s="79" t="s">
        <v>861</v>
      </c>
      <c r="C200" s="80">
        <v>-217932.48</v>
      </c>
      <c r="D200" s="80">
        <v>0</v>
      </c>
      <c r="E200" s="80">
        <v>24214.720000000001</v>
      </c>
      <c r="F200" s="80">
        <v>-242147.20000000001</v>
      </c>
    </row>
    <row r="201" spans="1:11" x14ac:dyDescent="0.25">
      <c r="A201" s="78" t="s">
        <v>862</v>
      </c>
      <c r="B201" s="79" t="s">
        <v>863</v>
      </c>
      <c r="C201" s="80">
        <v>-7639.51</v>
      </c>
      <c r="D201" s="80">
        <v>0</v>
      </c>
      <c r="E201" s="80">
        <v>0</v>
      </c>
      <c r="F201" s="80">
        <v>-7639.51</v>
      </c>
    </row>
    <row r="202" spans="1:11" x14ac:dyDescent="0.25">
      <c r="A202" s="78" t="s">
        <v>864</v>
      </c>
      <c r="B202" s="79" t="s">
        <v>865</v>
      </c>
      <c r="C202" s="80">
        <v>0</v>
      </c>
      <c r="D202" s="80">
        <v>0</v>
      </c>
      <c r="E202" s="80">
        <v>0</v>
      </c>
      <c r="F202" s="80">
        <v>0</v>
      </c>
    </row>
    <row r="203" spans="1:11" x14ac:dyDescent="0.25">
      <c r="A203" s="78" t="s">
        <v>866</v>
      </c>
      <c r="B203" s="79" t="s">
        <v>867</v>
      </c>
      <c r="C203" s="80">
        <v>0</v>
      </c>
      <c r="D203" s="80">
        <v>0</v>
      </c>
      <c r="E203" s="80">
        <v>0</v>
      </c>
      <c r="F203" s="80">
        <v>0</v>
      </c>
    </row>
    <row r="204" spans="1:11" x14ac:dyDescent="0.25">
      <c r="A204" s="76" t="s">
        <v>78</v>
      </c>
      <c r="B204" s="73" t="s">
        <v>868</v>
      </c>
      <c r="C204" s="77">
        <v>5475411.0899999989</v>
      </c>
      <c r="D204" s="77">
        <v>1065333.5899999999</v>
      </c>
      <c r="E204" s="77">
        <v>326890.14</v>
      </c>
      <c r="F204" s="77">
        <v>6213854.540000001</v>
      </c>
    </row>
    <row r="205" spans="1:11" x14ac:dyDescent="0.25">
      <c r="A205" s="76" t="s">
        <v>80</v>
      </c>
      <c r="B205" s="73" t="s">
        <v>869</v>
      </c>
      <c r="C205" s="77">
        <v>4637481.1999999993</v>
      </c>
      <c r="D205" s="77">
        <v>859340.32000000007</v>
      </c>
      <c r="E205" s="77">
        <v>250454.68</v>
      </c>
      <c r="F205" s="77">
        <v>5246366.84</v>
      </c>
    </row>
    <row r="206" spans="1:11" x14ac:dyDescent="0.25">
      <c r="A206" s="76" t="s">
        <v>870</v>
      </c>
      <c r="B206" s="73" t="s">
        <v>871</v>
      </c>
      <c r="C206" s="77">
        <v>2612825.4099999997</v>
      </c>
      <c r="D206" s="77">
        <v>520369.10000000003</v>
      </c>
      <c r="E206" s="77">
        <v>30765.58</v>
      </c>
      <c r="F206" s="77">
        <v>3102428.9299999997</v>
      </c>
      <c r="H206" s="74">
        <v>3102428.93</v>
      </c>
      <c r="I206" s="74">
        <v>0</v>
      </c>
      <c r="J206" s="74">
        <v>-74275.740000000005</v>
      </c>
      <c r="K206" s="74">
        <v>-74275.740000000005</v>
      </c>
    </row>
    <row r="207" spans="1:11" x14ac:dyDescent="0.25">
      <c r="A207" s="76" t="s">
        <v>872</v>
      </c>
      <c r="B207" s="73" t="s">
        <v>873</v>
      </c>
      <c r="C207" s="77">
        <v>1315320.4100000001</v>
      </c>
      <c r="D207" s="77">
        <v>281038.95</v>
      </c>
      <c r="E207" s="77">
        <v>385</v>
      </c>
      <c r="F207" s="77">
        <v>1595974.36</v>
      </c>
      <c r="H207" s="52"/>
    </row>
    <row r="208" spans="1:11" x14ac:dyDescent="0.25">
      <c r="A208" s="78" t="s">
        <v>874</v>
      </c>
      <c r="B208" s="79" t="s">
        <v>875</v>
      </c>
      <c r="C208" s="80">
        <v>1242262.27</v>
      </c>
      <c r="D208" s="80">
        <v>195580.07</v>
      </c>
      <c r="E208" s="80">
        <v>385</v>
      </c>
      <c r="F208" s="80">
        <v>1437457.34</v>
      </c>
    </row>
    <row r="209" spans="1:6" x14ac:dyDescent="0.25">
      <c r="A209" s="78" t="s">
        <v>876</v>
      </c>
      <c r="B209" s="79" t="s">
        <v>877</v>
      </c>
      <c r="C209" s="80">
        <v>0</v>
      </c>
      <c r="D209" s="80">
        <v>0</v>
      </c>
      <c r="E209" s="80">
        <v>0</v>
      </c>
      <c r="F209" s="80">
        <v>0</v>
      </c>
    </row>
    <row r="210" spans="1:6" x14ac:dyDescent="0.25">
      <c r="A210" s="78" t="s">
        <v>878</v>
      </c>
      <c r="B210" s="79" t="s">
        <v>879</v>
      </c>
      <c r="C210" s="80">
        <v>0</v>
      </c>
      <c r="D210" s="80">
        <v>0</v>
      </c>
      <c r="E210" s="80">
        <v>0</v>
      </c>
      <c r="F210" s="80">
        <v>0</v>
      </c>
    </row>
    <row r="211" spans="1:6" x14ac:dyDescent="0.25">
      <c r="A211" s="78" t="s">
        <v>880</v>
      </c>
      <c r="B211" s="79" t="s">
        <v>881</v>
      </c>
      <c r="C211" s="80">
        <v>0</v>
      </c>
      <c r="D211" s="80">
        <v>0</v>
      </c>
      <c r="E211" s="80">
        <v>0</v>
      </c>
      <c r="F211" s="80">
        <v>0</v>
      </c>
    </row>
    <row r="212" spans="1:6" x14ac:dyDescent="0.25">
      <c r="A212" s="78" t="s">
        <v>882</v>
      </c>
      <c r="B212" s="79" t="s">
        <v>883</v>
      </c>
      <c r="C212" s="80">
        <v>1479.11</v>
      </c>
      <c r="D212" s="80">
        <v>0</v>
      </c>
      <c r="E212" s="80">
        <v>0</v>
      </c>
      <c r="F212" s="80">
        <v>1479.11</v>
      </c>
    </row>
    <row r="213" spans="1:6" x14ac:dyDescent="0.25">
      <c r="A213" s="78" t="s">
        <v>884</v>
      </c>
      <c r="B213" s="79" t="s">
        <v>885</v>
      </c>
      <c r="C213" s="80">
        <v>0</v>
      </c>
      <c r="D213" s="80">
        <v>0</v>
      </c>
      <c r="E213" s="80">
        <v>0</v>
      </c>
      <c r="F213" s="80">
        <v>0</v>
      </c>
    </row>
    <row r="214" spans="1:6" x14ac:dyDescent="0.25">
      <c r="A214" s="78" t="s">
        <v>886</v>
      </c>
      <c r="B214" s="79" t="s">
        <v>887</v>
      </c>
      <c r="C214" s="80">
        <v>7300</v>
      </c>
      <c r="D214" s="80">
        <v>85458.880000000005</v>
      </c>
      <c r="E214" s="80">
        <v>0</v>
      </c>
      <c r="F214" s="80">
        <v>92758.88</v>
      </c>
    </row>
    <row r="215" spans="1:6" x14ac:dyDescent="0.25">
      <c r="A215" s="78" t="s">
        <v>888</v>
      </c>
      <c r="B215" s="79" t="s">
        <v>889</v>
      </c>
      <c r="C215" s="80">
        <v>64279.030000000013</v>
      </c>
      <c r="D215" s="80">
        <v>0</v>
      </c>
      <c r="E215" s="80">
        <v>0</v>
      </c>
      <c r="F215" s="80">
        <v>64279.030000000013</v>
      </c>
    </row>
    <row r="216" spans="1:6" x14ac:dyDescent="0.25">
      <c r="A216" s="78" t="s">
        <v>890</v>
      </c>
      <c r="B216" s="79" t="s">
        <v>891</v>
      </c>
      <c r="C216" s="80">
        <v>0</v>
      </c>
      <c r="D216" s="80">
        <v>0</v>
      </c>
      <c r="E216" s="80">
        <v>0</v>
      </c>
      <c r="F216" s="80">
        <v>0</v>
      </c>
    </row>
    <row r="217" spans="1:6" x14ac:dyDescent="0.25">
      <c r="A217" s="76" t="s">
        <v>892</v>
      </c>
      <c r="B217" s="73" t="s">
        <v>893</v>
      </c>
      <c r="C217" s="77">
        <v>333572.88</v>
      </c>
      <c r="D217" s="77">
        <v>117094.24999999999</v>
      </c>
      <c r="E217" s="77">
        <v>20394.47</v>
      </c>
      <c r="F217" s="77">
        <v>430272.66000000003</v>
      </c>
    </row>
    <row r="218" spans="1:6" x14ac:dyDescent="0.25">
      <c r="A218" s="78" t="s">
        <v>894</v>
      </c>
      <c r="B218" s="79" t="s">
        <v>895</v>
      </c>
      <c r="C218" s="80">
        <v>171823.98000000004</v>
      </c>
      <c r="D218" s="80">
        <v>34870.009999999987</v>
      </c>
      <c r="E218" s="80">
        <v>9848.15</v>
      </c>
      <c r="F218" s="80">
        <v>196845.84000000005</v>
      </c>
    </row>
    <row r="219" spans="1:6" x14ac:dyDescent="0.25">
      <c r="A219" s="78" t="s">
        <v>896</v>
      </c>
      <c r="B219" s="79" t="s">
        <v>897</v>
      </c>
      <c r="C219" s="80">
        <v>3000.4900000000011</v>
      </c>
      <c r="D219" s="80">
        <v>1242.5899999999999</v>
      </c>
      <c r="E219" s="80">
        <v>842.55</v>
      </c>
      <c r="F219" s="80">
        <v>3400.5300000000007</v>
      </c>
    </row>
    <row r="220" spans="1:6" x14ac:dyDescent="0.25">
      <c r="A220" s="78" t="s">
        <v>898</v>
      </c>
      <c r="B220" s="79" t="s">
        <v>899</v>
      </c>
      <c r="C220" s="80">
        <v>142190.20999999996</v>
      </c>
      <c r="D220" s="80">
        <v>53645.69</v>
      </c>
      <c r="E220" s="80">
        <v>0</v>
      </c>
      <c r="F220" s="80">
        <v>195835.89999999997</v>
      </c>
    </row>
    <row r="221" spans="1:6" x14ac:dyDescent="0.25">
      <c r="A221" s="78" t="s">
        <v>900</v>
      </c>
      <c r="B221" s="79" t="s">
        <v>901</v>
      </c>
      <c r="C221" s="80">
        <v>12907</v>
      </c>
      <c r="D221" s="80">
        <v>26565.960000000003</v>
      </c>
      <c r="E221" s="80">
        <v>9703.77</v>
      </c>
      <c r="F221" s="80">
        <v>29769.190000000002</v>
      </c>
    </row>
    <row r="222" spans="1:6" x14ac:dyDescent="0.25">
      <c r="A222" s="78" t="s">
        <v>902</v>
      </c>
      <c r="B222" s="79" t="s">
        <v>903</v>
      </c>
      <c r="C222" s="80">
        <v>1910.4</v>
      </c>
      <c r="D222" s="80">
        <v>770</v>
      </c>
      <c r="E222" s="80">
        <v>0</v>
      </c>
      <c r="F222" s="80">
        <v>2680.4</v>
      </c>
    </row>
    <row r="223" spans="1:6" x14ac:dyDescent="0.25">
      <c r="A223" s="78" t="s">
        <v>904</v>
      </c>
      <c r="B223" s="79" t="s">
        <v>905</v>
      </c>
      <c r="C223" s="80">
        <v>1740.8</v>
      </c>
      <c r="D223" s="80">
        <v>0</v>
      </c>
      <c r="E223" s="80">
        <v>0</v>
      </c>
      <c r="F223" s="80">
        <v>1740.8</v>
      </c>
    </row>
    <row r="224" spans="1:6" x14ac:dyDescent="0.25">
      <c r="A224" s="76" t="s">
        <v>906</v>
      </c>
      <c r="B224" s="73" t="s">
        <v>907</v>
      </c>
      <c r="C224" s="77">
        <v>570978.92999999993</v>
      </c>
      <c r="D224" s="77">
        <v>69518.89</v>
      </c>
      <c r="E224" s="77">
        <v>0</v>
      </c>
      <c r="F224" s="77">
        <v>640497.82000000007</v>
      </c>
    </row>
    <row r="225" spans="1:9" x14ac:dyDescent="0.25">
      <c r="A225" s="78" t="s">
        <v>908</v>
      </c>
      <c r="B225" s="79" t="s">
        <v>909</v>
      </c>
      <c r="C225" s="80">
        <v>344805.78</v>
      </c>
      <c r="D225" s="80">
        <v>51332.81</v>
      </c>
      <c r="E225" s="80">
        <v>0</v>
      </c>
      <c r="F225" s="80">
        <v>396138.59</v>
      </c>
    </row>
    <row r="226" spans="1:9" x14ac:dyDescent="0.25">
      <c r="A226" s="78" t="s">
        <v>910</v>
      </c>
      <c r="B226" s="79" t="s">
        <v>911</v>
      </c>
      <c r="C226" s="80">
        <v>211228.43</v>
      </c>
      <c r="D226" s="80">
        <v>16230.27</v>
      </c>
      <c r="E226" s="80">
        <v>0</v>
      </c>
      <c r="F226" s="80">
        <v>227458.69999999998</v>
      </c>
    </row>
    <row r="227" spans="1:9" x14ac:dyDescent="0.25">
      <c r="A227" s="78" t="s">
        <v>912</v>
      </c>
      <c r="B227" s="79" t="s">
        <v>913</v>
      </c>
      <c r="C227" s="80">
        <v>13484.72</v>
      </c>
      <c r="D227" s="80">
        <v>1955.81</v>
      </c>
      <c r="E227" s="80">
        <v>0</v>
      </c>
      <c r="F227" s="80">
        <v>15440.53</v>
      </c>
    </row>
    <row r="228" spans="1:9" x14ac:dyDescent="0.25">
      <c r="A228" s="78" t="s">
        <v>914</v>
      </c>
      <c r="B228" s="79" t="s">
        <v>915</v>
      </c>
      <c r="C228" s="80">
        <v>1460</v>
      </c>
      <c r="D228" s="80">
        <v>0</v>
      </c>
      <c r="E228" s="80">
        <v>0</v>
      </c>
      <c r="F228" s="80">
        <v>1460</v>
      </c>
    </row>
    <row r="229" spans="1:9" x14ac:dyDescent="0.25">
      <c r="A229" s="76" t="s">
        <v>916</v>
      </c>
      <c r="B229" s="73" t="s">
        <v>800</v>
      </c>
      <c r="C229" s="77">
        <v>384624.89999999997</v>
      </c>
      <c r="D229" s="77">
        <v>52717.009999999995</v>
      </c>
      <c r="E229" s="77">
        <v>1657.8199999999995</v>
      </c>
      <c r="F229" s="77">
        <v>435684.09</v>
      </c>
    </row>
    <row r="230" spans="1:9" x14ac:dyDescent="0.25">
      <c r="A230" s="78" t="s">
        <v>917</v>
      </c>
      <c r="B230" s="79" t="s">
        <v>918</v>
      </c>
      <c r="C230" s="80">
        <v>186904.94</v>
      </c>
      <c r="D230" s="80">
        <v>22397</v>
      </c>
      <c r="E230" s="80">
        <v>0.03</v>
      </c>
      <c r="F230" s="80">
        <v>209301.91</v>
      </c>
    </row>
    <row r="231" spans="1:9" x14ac:dyDescent="0.25">
      <c r="A231" s="78" t="s">
        <v>919</v>
      </c>
      <c r="B231" s="79" t="s">
        <v>920</v>
      </c>
      <c r="C231" s="80">
        <v>18556.400000000001</v>
      </c>
      <c r="D231" s="80">
        <v>5711.34</v>
      </c>
      <c r="E231" s="80">
        <v>1225.1699999999998</v>
      </c>
      <c r="F231" s="80">
        <v>23042.57</v>
      </c>
    </row>
    <row r="232" spans="1:9" x14ac:dyDescent="0.25">
      <c r="A232" s="78" t="s">
        <v>921</v>
      </c>
      <c r="B232" s="79" t="s">
        <v>922</v>
      </c>
      <c r="C232" s="80">
        <v>6541.13</v>
      </c>
      <c r="D232" s="80">
        <v>1791.71</v>
      </c>
      <c r="E232" s="80">
        <v>384.34</v>
      </c>
      <c r="F232" s="80">
        <v>7948.5000000000009</v>
      </c>
    </row>
    <row r="233" spans="1:9" x14ac:dyDescent="0.25">
      <c r="A233" s="78" t="s">
        <v>923</v>
      </c>
      <c r="B233" s="79" t="s">
        <v>924</v>
      </c>
      <c r="C233" s="80">
        <v>128133.25</v>
      </c>
      <c r="D233" s="80">
        <v>16797.71</v>
      </c>
      <c r="E233" s="80">
        <v>0.04</v>
      </c>
      <c r="F233" s="80">
        <v>144930.91999999998</v>
      </c>
    </row>
    <row r="234" spans="1:9" x14ac:dyDescent="0.25">
      <c r="A234" s="78" t="s">
        <v>925</v>
      </c>
      <c r="B234" s="79" t="s">
        <v>926</v>
      </c>
      <c r="C234" s="80">
        <v>32279.100000000002</v>
      </c>
      <c r="D234" s="80">
        <v>4283.4400000000005</v>
      </c>
      <c r="E234" s="80">
        <v>0.1</v>
      </c>
      <c r="F234" s="80">
        <v>36562.44</v>
      </c>
    </row>
    <row r="235" spans="1:9" x14ac:dyDescent="0.25">
      <c r="A235" s="78" t="s">
        <v>927</v>
      </c>
      <c r="B235" s="79" t="s">
        <v>928</v>
      </c>
      <c r="C235" s="80">
        <v>10126.58</v>
      </c>
      <c r="D235" s="80">
        <v>1343.81</v>
      </c>
      <c r="E235" s="80">
        <v>0.01</v>
      </c>
      <c r="F235" s="80">
        <v>11470.380000000001</v>
      </c>
    </row>
    <row r="236" spans="1:9" x14ac:dyDescent="0.25">
      <c r="A236" s="78" t="s">
        <v>929</v>
      </c>
      <c r="B236" s="79" t="s">
        <v>930</v>
      </c>
      <c r="C236" s="80">
        <v>817.67</v>
      </c>
      <c r="D236" s="80">
        <v>224.02</v>
      </c>
      <c r="E236" s="80">
        <v>48.059999999999995</v>
      </c>
      <c r="F236" s="80">
        <v>993.62999999999988</v>
      </c>
    </row>
    <row r="237" spans="1:9" x14ac:dyDescent="0.25">
      <c r="A237" s="78" t="s">
        <v>931</v>
      </c>
      <c r="B237" s="79" t="s">
        <v>932</v>
      </c>
      <c r="C237" s="80">
        <v>1265.83</v>
      </c>
      <c r="D237" s="80">
        <v>167.98000000000002</v>
      </c>
      <c r="E237" s="80">
        <v>7.0000000000000007E-2</v>
      </c>
      <c r="F237" s="80">
        <v>1433.74</v>
      </c>
    </row>
    <row r="238" spans="1:9" x14ac:dyDescent="0.25">
      <c r="A238" s="76" t="s">
        <v>933</v>
      </c>
      <c r="B238" s="73" t="s">
        <v>934</v>
      </c>
      <c r="C238" s="77">
        <v>8328.2899999999991</v>
      </c>
      <c r="D238" s="77">
        <v>0</v>
      </c>
      <c r="E238" s="77">
        <v>8328.2899999999991</v>
      </c>
      <c r="F238" s="77">
        <v>-3.5527136788005009E-14</v>
      </c>
    </row>
    <row r="239" spans="1:9" x14ac:dyDescent="0.25">
      <c r="A239" s="78" t="s">
        <v>935</v>
      </c>
      <c r="B239" s="79" t="s">
        <v>936</v>
      </c>
      <c r="C239" s="80">
        <v>9.7200000000000006</v>
      </c>
      <c r="D239" s="80">
        <v>0</v>
      </c>
      <c r="E239" s="80">
        <v>9.7200000000000006</v>
      </c>
      <c r="F239" s="80">
        <v>0</v>
      </c>
      <c r="H239" s="70">
        <v>0</v>
      </c>
      <c r="I239" s="74">
        <v>0</v>
      </c>
    </row>
    <row r="240" spans="1:9" x14ac:dyDescent="0.25">
      <c r="A240" s="78" t="s">
        <v>937</v>
      </c>
      <c r="B240" s="79" t="s">
        <v>934</v>
      </c>
      <c r="C240" s="80">
        <v>8318.57</v>
      </c>
      <c r="D240" s="80">
        <v>0</v>
      </c>
      <c r="E240" s="80">
        <v>8318.57</v>
      </c>
      <c r="F240" s="80">
        <v>-3.5527136788005009E-14</v>
      </c>
      <c r="H240" s="70">
        <v>0</v>
      </c>
      <c r="I240" s="74">
        <v>3.5527136788005009E-14</v>
      </c>
    </row>
    <row r="241" spans="1:11" x14ac:dyDescent="0.25">
      <c r="A241" s="76" t="s">
        <v>938</v>
      </c>
      <c r="B241" s="73" t="s">
        <v>939</v>
      </c>
      <c r="C241" s="77">
        <v>2024655.79</v>
      </c>
      <c r="D241" s="77">
        <v>338971.22</v>
      </c>
      <c r="E241" s="77">
        <v>219689.09999999998</v>
      </c>
      <c r="F241" s="77">
        <v>2143937.91</v>
      </c>
      <c r="H241" s="74">
        <v>2150340.77</v>
      </c>
      <c r="I241" s="74">
        <v>3128.3700000001118</v>
      </c>
      <c r="J241" s="74">
        <v>103856.2</v>
      </c>
      <c r="K241" s="74">
        <v>106984.57000000011</v>
      </c>
    </row>
    <row r="242" spans="1:11" x14ac:dyDescent="0.25">
      <c r="A242" s="76" t="s">
        <v>940</v>
      </c>
      <c r="B242" s="73" t="s">
        <v>941</v>
      </c>
      <c r="C242" s="77">
        <v>156945.81</v>
      </c>
      <c r="D242" s="77">
        <v>24953.599999999999</v>
      </c>
      <c r="E242" s="77">
        <v>16321.45</v>
      </c>
      <c r="F242" s="77">
        <v>165577.96000000002</v>
      </c>
      <c r="J242" s="74">
        <v>-3128.3700000001118</v>
      </c>
    </row>
    <row r="243" spans="1:11" x14ac:dyDescent="0.25">
      <c r="A243" s="78" t="s">
        <v>942</v>
      </c>
      <c r="B243" s="79" t="s">
        <v>943</v>
      </c>
      <c r="C243" s="80">
        <v>58299.820000000007</v>
      </c>
      <c r="D243" s="80">
        <v>12567.66</v>
      </c>
      <c r="E243" s="80">
        <v>4988.6000000000004</v>
      </c>
      <c r="F243" s="80">
        <v>65878.880000000005</v>
      </c>
      <c r="H243" s="74">
        <v>65878.880000000005</v>
      </c>
      <c r="I243" s="74">
        <v>0</v>
      </c>
    </row>
    <row r="244" spans="1:11" x14ac:dyDescent="0.25">
      <c r="A244" s="78" t="s">
        <v>944</v>
      </c>
      <c r="B244" s="79" t="s">
        <v>945</v>
      </c>
      <c r="C244" s="80">
        <v>52092.09</v>
      </c>
      <c r="D244" s="80">
        <v>5198.57</v>
      </c>
      <c r="E244" s="80">
        <v>11311.83</v>
      </c>
      <c r="F244" s="80">
        <v>45978.83</v>
      </c>
      <c r="H244" s="74">
        <v>45978.83</v>
      </c>
      <c r="I244" s="74">
        <v>0</v>
      </c>
    </row>
    <row r="245" spans="1:11" x14ac:dyDescent="0.25">
      <c r="A245" s="78" t="s">
        <v>946</v>
      </c>
      <c r="B245" s="79" t="s">
        <v>947</v>
      </c>
      <c r="C245" s="80">
        <v>36059.520000000004</v>
      </c>
      <c r="D245" s="80">
        <v>6073.66</v>
      </c>
      <c r="E245" s="80">
        <v>0</v>
      </c>
      <c r="F245" s="80">
        <v>42133.18</v>
      </c>
      <c r="H245" s="74">
        <v>42133.18</v>
      </c>
      <c r="I245" s="74">
        <v>0</v>
      </c>
    </row>
    <row r="246" spans="1:11" x14ac:dyDescent="0.25">
      <c r="A246" s="78" t="s">
        <v>948</v>
      </c>
      <c r="B246" s="79" t="s">
        <v>949</v>
      </c>
      <c r="C246" s="80">
        <v>10494.380000000001</v>
      </c>
      <c r="D246" s="80">
        <v>1113.71</v>
      </c>
      <c r="E246" s="80">
        <v>21.02</v>
      </c>
      <c r="F246" s="80">
        <v>11587.07</v>
      </c>
      <c r="H246" s="74">
        <v>11587.07</v>
      </c>
      <c r="I246" s="74">
        <v>0</v>
      </c>
    </row>
    <row r="247" spans="1:11" x14ac:dyDescent="0.25">
      <c r="A247" s="76" t="s">
        <v>950</v>
      </c>
      <c r="B247" s="73" t="s">
        <v>951</v>
      </c>
      <c r="C247" s="77">
        <v>1435534.31</v>
      </c>
      <c r="D247" s="77">
        <v>243025.08000000002</v>
      </c>
      <c r="E247" s="77">
        <v>73745.83</v>
      </c>
      <c r="F247" s="77">
        <v>1604813.56</v>
      </c>
    </row>
    <row r="248" spans="1:11" x14ac:dyDescent="0.25">
      <c r="A248" s="78" t="s">
        <v>952</v>
      </c>
      <c r="B248" s="79" t="s">
        <v>953</v>
      </c>
      <c r="C248" s="80">
        <v>595296.72</v>
      </c>
      <c r="D248" s="80">
        <v>130211.47</v>
      </c>
      <c r="E248" s="80">
        <v>0</v>
      </c>
      <c r="F248" s="80">
        <v>725508.19</v>
      </c>
      <c r="H248" s="70">
        <v>939142.84</v>
      </c>
      <c r="I248" s="74">
        <v>0</v>
      </c>
    </row>
    <row r="249" spans="1:11" x14ac:dyDescent="0.25">
      <c r="A249" s="78" t="s">
        <v>954</v>
      </c>
      <c r="B249" s="79" t="s">
        <v>955</v>
      </c>
      <c r="C249" s="80">
        <v>301042.26</v>
      </c>
      <c r="D249" s="80">
        <v>53150</v>
      </c>
      <c r="E249" s="80">
        <v>9456.44</v>
      </c>
      <c r="F249" s="80">
        <v>344735.82</v>
      </c>
      <c r="H249" s="70">
        <v>344735.82</v>
      </c>
      <c r="I249" s="74">
        <v>0</v>
      </c>
    </row>
    <row r="250" spans="1:11" x14ac:dyDescent="0.25">
      <c r="A250" s="78" t="s">
        <v>956</v>
      </c>
      <c r="B250" s="79" t="s">
        <v>957</v>
      </c>
      <c r="C250" s="80">
        <v>245669.96</v>
      </c>
      <c r="D250" s="80">
        <v>0</v>
      </c>
      <c r="E250" s="80">
        <v>32035.31</v>
      </c>
      <c r="F250" s="80">
        <v>213634.65</v>
      </c>
      <c r="H250" s="70">
        <v>0</v>
      </c>
      <c r="I250" s="74">
        <v>0</v>
      </c>
    </row>
    <row r="251" spans="1:11" x14ac:dyDescent="0.25">
      <c r="A251" s="78" t="s">
        <v>958</v>
      </c>
      <c r="B251" s="79" t="s">
        <v>959</v>
      </c>
      <c r="C251" s="80">
        <v>4200</v>
      </c>
      <c r="D251" s="80">
        <v>2100</v>
      </c>
      <c r="E251" s="80">
        <v>0</v>
      </c>
      <c r="F251" s="81">
        <v>6300</v>
      </c>
    </row>
    <row r="252" spans="1:11" x14ac:dyDescent="0.25">
      <c r="A252" s="78" t="s">
        <v>960</v>
      </c>
      <c r="B252" s="79" t="s">
        <v>961</v>
      </c>
      <c r="C252" s="80">
        <v>98317.759999999995</v>
      </c>
      <c r="D252" s="80">
        <v>2700</v>
      </c>
      <c r="E252" s="80">
        <v>0</v>
      </c>
      <c r="F252" s="81">
        <v>101017.76</v>
      </c>
    </row>
    <row r="253" spans="1:11" x14ac:dyDescent="0.25">
      <c r="A253" s="78" t="s">
        <v>962</v>
      </c>
      <c r="B253" s="79" t="s">
        <v>963</v>
      </c>
      <c r="C253" s="80">
        <v>48528.299999999996</v>
      </c>
      <c r="D253" s="80">
        <v>43600</v>
      </c>
      <c r="E253" s="80">
        <v>0</v>
      </c>
      <c r="F253" s="81">
        <v>92128.299999999988</v>
      </c>
    </row>
    <row r="254" spans="1:11" x14ac:dyDescent="0.25">
      <c r="A254" s="78" t="s">
        <v>964</v>
      </c>
      <c r="B254" s="79" t="s">
        <v>965</v>
      </c>
      <c r="C254" s="80">
        <v>137739.41</v>
      </c>
      <c r="D254" s="80">
        <v>2935.32</v>
      </c>
      <c r="E254" s="80">
        <v>1373.98</v>
      </c>
      <c r="F254" s="81">
        <v>139300.75</v>
      </c>
    </row>
    <row r="255" spans="1:11" x14ac:dyDescent="0.25">
      <c r="A255" s="78" t="s">
        <v>966</v>
      </c>
      <c r="B255" s="79" t="s">
        <v>967</v>
      </c>
      <c r="C255" s="80">
        <v>138.6</v>
      </c>
      <c r="D255" s="80">
        <v>0</v>
      </c>
      <c r="E255" s="80">
        <v>0</v>
      </c>
      <c r="F255" s="81">
        <v>138.6</v>
      </c>
    </row>
    <row r="256" spans="1:11" x14ac:dyDescent="0.25">
      <c r="A256" s="78" t="s">
        <v>968</v>
      </c>
      <c r="B256" s="79" t="s">
        <v>969</v>
      </c>
      <c r="C256" s="80">
        <v>4601.3</v>
      </c>
      <c r="D256" s="80">
        <v>8328.2900000000009</v>
      </c>
      <c r="E256" s="80">
        <v>30880.1</v>
      </c>
      <c r="F256" s="81">
        <v>-17950.509999999998</v>
      </c>
    </row>
    <row r="257" spans="1:9" x14ac:dyDescent="0.25">
      <c r="A257" s="78" t="s">
        <v>970</v>
      </c>
      <c r="B257" s="79" t="s">
        <v>638</v>
      </c>
      <c r="C257" s="80">
        <v>0</v>
      </c>
      <c r="D257" s="80">
        <v>0</v>
      </c>
      <c r="E257" s="80">
        <v>0</v>
      </c>
      <c r="F257" s="81">
        <v>0</v>
      </c>
    </row>
    <row r="258" spans="1:9" x14ac:dyDescent="0.25">
      <c r="A258" s="76" t="s">
        <v>971</v>
      </c>
      <c r="B258" s="73" t="s">
        <v>972</v>
      </c>
      <c r="C258" s="77">
        <v>74987.859999999986</v>
      </c>
      <c r="D258" s="77">
        <v>4488.5199999999995</v>
      </c>
      <c r="E258" s="77">
        <v>0</v>
      </c>
      <c r="F258" s="77">
        <v>79476.37999999999</v>
      </c>
    </row>
    <row r="259" spans="1:9" x14ac:dyDescent="0.25">
      <c r="A259" s="78" t="s">
        <v>973</v>
      </c>
      <c r="B259" s="79" t="s">
        <v>974</v>
      </c>
      <c r="C259" s="80">
        <v>45650.6</v>
      </c>
      <c r="D259" s="80">
        <v>0</v>
      </c>
      <c r="E259" s="80">
        <v>0</v>
      </c>
      <c r="F259" s="81">
        <v>45650.6</v>
      </c>
    </row>
    <row r="260" spans="1:9" x14ac:dyDescent="0.25">
      <c r="A260" s="78" t="s">
        <v>975</v>
      </c>
      <c r="B260" s="79" t="s">
        <v>976</v>
      </c>
      <c r="C260" s="80">
        <v>10866.21</v>
      </c>
      <c r="D260" s="80">
        <v>0</v>
      </c>
      <c r="E260" s="80">
        <v>0</v>
      </c>
      <c r="F260" s="81">
        <v>10866.21</v>
      </c>
    </row>
    <row r="261" spans="1:9" x14ac:dyDescent="0.25">
      <c r="A261" s="78" t="s">
        <v>977</v>
      </c>
      <c r="B261" s="79" t="s">
        <v>978</v>
      </c>
      <c r="C261" s="80">
        <v>18285.87</v>
      </c>
      <c r="D261" s="80">
        <v>4488.5199999999995</v>
      </c>
      <c r="E261" s="80">
        <v>0</v>
      </c>
      <c r="F261" s="81">
        <v>22774.39</v>
      </c>
    </row>
    <row r="262" spans="1:9" x14ac:dyDescent="0.25">
      <c r="A262" s="78" t="s">
        <v>979</v>
      </c>
      <c r="B262" s="79" t="s">
        <v>980</v>
      </c>
      <c r="C262" s="80">
        <v>185.18</v>
      </c>
      <c r="D262" s="80">
        <v>0</v>
      </c>
      <c r="E262" s="80">
        <v>0</v>
      </c>
      <c r="F262" s="81">
        <v>185.18</v>
      </c>
    </row>
    <row r="263" spans="1:9" x14ac:dyDescent="0.25">
      <c r="A263" s="76" t="s">
        <v>981</v>
      </c>
      <c r="B263" s="73" t="s">
        <v>982</v>
      </c>
      <c r="C263" s="77">
        <v>68423.3</v>
      </c>
      <c r="D263" s="77">
        <v>16035.73</v>
      </c>
      <c r="E263" s="77">
        <v>19325.22</v>
      </c>
      <c r="F263" s="77">
        <v>65133.81</v>
      </c>
    </row>
    <row r="264" spans="1:9" x14ac:dyDescent="0.25">
      <c r="A264" s="78" t="s">
        <v>983</v>
      </c>
      <c r="B264" s="79" t="s">
        <v>984</v>
      </c>
      <c r="C264" s="80">
        <v>21463.47</v>
      </c>
      <c r="D264" s="80">
        <v>5252.18</v>
      </c>
      <c r="E264" s="80">
        <v>3985.42</v>
      </c>
      <c r="F264" s="80">
        <v>22730.23</v>
      </c>
      <c r="H264" s="74">
        <v>22730.23</v>
      </c>
      <c r="I264" s="74">
        <v>0</v>
      </c>
    </row>
    <row r="265" spans="1:9" x14ac:dyDescent="0.25">
      <c r="A265" s="78" t="s">
        <v>985</v>
      </c>
      <c r="B265" s="79" t="s">
        <v>986</v>
      </c>
      <c r="C265" s="80">
        <v>10869.91</v>
      </c>
      <c r="D265" s="80">
        <v>1688.56</v>
      </c>
      <c r="E265" s="80">
        <v>0</v>
      </c>
      <c r="F265" s="80">
        <v>12558.47</v>
      </c>
      <c r="H265" s="74">
        <v>12558.47</v>
      </c>
      <c r="I265" s="74">
        <v>0</v>
      </c>
    </row>
    <row r="266" spans="1:9" x14ac:dyDescent="0.25">
      <c r="A266" s="78" t="s">
        <v>987</v>
      </c>
      <c r="B266" s="79" t="s">
        <v>988</v>
      </c>
      <c r="C266" s="80">
        <v>23110.22</v>
      </c>
      <c r="D266" s="80">
        <v>3128.37</v>
      </c>
      <c r="E266" s="80">
        <v>968.62</v>
      </c>
      <c r="F266" s="80">
        <v>25269.97</v>
      </c>
      <c r="H266" s="74">
        <v>22141.599999999999</v>
      </c>
      <c r="I266" s="74">
        <v>-3128.3700000000026</v>
      </c>
    </row>
    <row r="267" spans="1:9" x14ac:dyDescent="0.25">
      <c r="A267" s="78" t="s">
        <v>989</v>
      </c>
      <c r="B267" s="79" t="s">
        <v>990</v>
      </c>
      <c r="C267" s="80">
        <v>4025.49</v>
      </c>
      <c r="D267" s="80">
        <v>0</v>
      </c>
      <c r="E267" s="80">
        <v>3894.15</v>
      </c>
      <c r="F267" s="80">
        <v>131.34</v>
      </c>
      <c r="H267" s="70">
        <v>131.34</v>
      </c>
      <c r="I267" s="74">
        <v>0</v>
      </c>
    </row>
    <row r="268" spans="1:9" x14ac:dyDescent="0.25">
      <c r="A268" s="78" t="s">
        <v>991</v>
      </c>
      <c r="B268" s="79" t="s">
        <v>992</v>
      </c>
      <c r="C268" s="80">
        <v>-11</v>
      </c>
      <c r="D268" s="80">
        <v>0</v>
      </c>
      <c r="E268" s="80">
        <v>0</v>
      </c>
      <c r="F268" s="80">
        <v>-11</v>
      </c>
    </row>
    <row r="269" spans="1:9" x14ac:dyDescent="0.25">
      <c r="A269" s="78" t="s">
        <v>993</v>
      </c>
      <c r="B269" s="79" t="s">
        <v>994</v>
      </c>
      <c r="C269" s="80">
        <v>0</v>
      </c>
      <c r="D269" s="80">
        <v>0</v>
      </c>
      <c r="E269" s="80">
        <v>0</v>
      </c>
      <c r="F269" s="80">
        <v>0</v>
      </c>
    </row>
    <row r="270" spans="1:9" x14ac:dyDescent="0.25">
      <c r="A270" s="78" t="s">
        <v>995</v>
      </c>
      <c r="B270" s="79" t="s">
        <v>996</v>
      </c>
      <c r="C270" s="80">
        <v>0</v>
      </c>
      <c r="D270" s="80">
        <v>0</v>
      </c>
      <c r="E270" s="80">
        <v>0</v>
      </c>
      <c r="F270" s="80">
        <v>0</v>
      </c>
    </row>
    <row r="271" spans="1:9" x14ac:dyDescent="0.25">
      <c r="A271" s="78" t="s">
        <v>997</v>
      </c>
      <c r="B271" s="79" t="s">
        <v>998</v>
      </c>
      <c r="C271" s="80">
        <v>5560.41</v>
      </c>
      <c r="D271" s="80">
        <v>4916.6199999999981</v>
      </c>
      <c r="E271" s="80">
        <v>10477.029999999999</v>
      </c>
      <c r="F271" s="80">
        <v>2.1849189124623081E-13</v>
      </c>
    </row>
    <row r="272" spans="1:9" x14ac:dyDescent="0.25">
      <c r="A272" s="78" t="s">
        <v>999</v>
      </c>
      <c r="B272" s="79" t="s">
        <v>1000</v>
      </c>
      <c r="C272" s="80">
        <v>3404.8</v>
      </c>
      <c r="D272" s="80">
        <v>1050</v>
      </c>
      <c r="E272" s="80">
        <v>0</v>
      </c>
      <c r="F272" s="80">
        <v>4454.7999999999993</v>
      </c>
    </row>
    <row r="273" spans="1:6" x14ac:dyDescent="0.25">
      <c r="A273" s="76" t="s">
        <v>1001</v>
      </c>
      <c r="B273" s="73" t="s">
        <v>1002</v>
      </c>
      <c r="C273" s="77">
        <v>23775.71</v>
      </c>
      <c r="D273" s="77">
        <v>598.79999999999995</v>
      </c>
      <c r="E273" s="77">
        <v>0</v>
      </c>
      <c r="F273" s="77">
        <v>24374.51</v>
      </c>
    </row>
    <row r="274" spans="1:6" x14ac:dyDescent="0.25">
      <c r="A274" s="78" t="s">
        <v>1003</v>
      </c>
      <c r="B274" s="79" t="s">
        <v>1004</v>
      </c>
      <c r="C274" s="80">
        <v>5568.9</v>
      </c>
      <c r="D274" s="80">
        <v>0</v>
      </c>
      <c r="E274" s="80">
        <v>0</v>
      </c>
      <c r="F274" s="80">
        <v>5568.9</v>
      </c>
    </row>
    <row r="275" spans="1:6" x14ac:dyDescent="0.25">
      <c r="A275" s="78" t="s">
        <v>1005</v>
      </c>
      <c r="B275" s="79" t="s">
        <v>1006</v>
      </c>
      <c r="C275" s="80">
        <v>18206.810000000001</v>
      </c>
      <c r="D275" s="80">
        <v>0</v>
      </c>
      <c r="E275" s="80">
        <v>0</v>
      </c>
      <c r="F275" s="80">
        <v>18206.810000000001</v>
      </c>
    </row>
    <row r="276" spans="1:6" x14ac:dyDescent="0.25">
      <c r="A276" s="78" t="s">
        <v>1007</v>
      </c>
      <c r="B276" s="79" t="s">
        <v>1008</v>
      </c>
      <c r="C276" s="80">
        <v>0</v>
      </c>
      <c r="D276" s="80">
        <v>0</v>
      </c>
      <c r="E276" s="80">
        <v>0</v>
      </c>
      <c r="F276" s="80">
        <v>0</v>
      </c>
    </row>
    <row r="277" spans="1:6" x14ac:dyDescent="0.25">
      <c r="A277" s="78" t="s">
        <v>1009</v>
      </c>
      <c r="B277" s="79" t="s">
        <v>1010</v>
      </c>
      <c r="C277" s="80">
        <v>0</v>
      </c>
      <c r="D277" s="80">
        <v>598.79999999999995</v>
      </c>
      <c r="E277" s="80">
        <v>0</v>
      </c>
      <c r="F277" s="80">
        <v>598.79999999999995</v>
      </c>
    </row>
    <row r="278" spans="1:6" x14ac:dyDescent="0.25">
      <c r="A278" s="78" t="s">
        <v>1011</v>
      </c>
      <c r="B278" s="79" t="s">
        <v>1012</v>
      </c>
      <c r="C278" s="80">
        <v>0</v>
      </c>
      <c r="D278" s="80">
        <v>0</v>
      </c>
      <c r="E278" s="80">
        <v>0</v>
      </c>
      <c r="F278" s="80">
        <v>0</v>
      </c>
    </row>
    <row r="279" spans="1:6" x14ac:dyDescent="0.25">
      <c r="A279" s="76" t="s">
        <v>1013</v>
      </c>
      <c r="B279" s="73" t="s">
        <v>1014</v>
      </c>
      <c r="C279" s="77">
        <v>0</v>
      </c>
      <c r="D279" s="77">
        <v>0</v>
      </c>
      <c r="E279" s="77">
        <v>0</v>
      </c>
      <c r="F279" s="77">
        <v>0</v>
      </c>
    </row>
    <row r="280" spans="1:6" x14ac:dyDescent="0.25">
      <c r="A280" s="78" t="s">
        <v>1015</v>
      </c>
      <c r="B280" s="79" t="s">
        <v>1016</v>
      </c>
      <c r="C280" s="80">
        <v>0</v>
      </c>
      <c r="D280" s="80">
        <v>0</v>
      </c>
      <c r="E280" s="80">
        <v>0</v>
      </c>
      <c r="F280" s="80">
        <v>0</v>
      </c>
    </row>
    <row r="281" spans="1:6" x14ac:dyDescent="0.25">
      <c r="A281" s="78" t="s">
        <v>1017</v>
      </c>
      <c r="B281" s="79" t="s">
        <v>1018</v>
      </c>
      <c r="C281" s="80">
        <v>0</v>
      </c>
      <c r="D281" s="80">
        <v>0</v>
      </c>
      <c r="E281" s="80">
        <v>0</v>
      </c>
      <c r="F281" s="80">
        <v>0</v>
      </c>
    </row>
    <row r="282" spans="1:6" x14ac:dyDescent="0.25">
      <c r="A282" s="78" t="s">
        <v>1019</v>
      </c>
      <c r="B282" s="79" t="s">
        <v>1020</v>
      </c>
      <c r="C282" s="80">
        <v>0</v>
      </c>
      <c r="D282" s="80">
        <v>0</v>
      </c>
      <c r="E282" s="80">
        <v>0</v>
      </c>
      <c r="F282" s="80">
        <v>0</v>
      </c>
    </row>
    <row r="283" spans="1:6" x14ac:dyDescent="0.25">
      <c r="A283" s="76" t="s">
        <v>1021</v>
      </c>
      <c r="B283" s="73" t="s">
        <v>1022</v>
      </c>
      <c r="C283" s="77">
        <v>264988.80000000005</v>
      </c>
      <c r="D283" s="77">
        <v>49869.49</v>
      </c>
      <c r="E283" s="77">
        <v>110296.59999999999</v>
      </c>
      <c r="F283" s="77">
        <v>204561.69000000006</v>
      </c>
    </row>
    <row r="284" spans="1:6" x14ac:dyDescent="0.25">
      <c r="A284" s="78" t="s">
        <v>1023</v>
      </c>
      <c r="B284" s="79" t="s">
        <v>1024</v>
      </c>
      <c r="C284" s="80">
        <v>2323.48</v>
      </c>
      <c r="D284" s="80">
        <v>11.15</v>
      </c>
      <c r="E284" s="80">
        <v>0</v>
      </c>
      <c r="F284" s="80">
        <v>2334.63</v>
      </c>
    </row>
    <row r="285" spans="1:6" x14ac:dyDescent="0.25">
      <c r="A285" s="78" t="s">
        <v>1025</v>
      </c>
      <c r="B285" s="79" t="s">
        <v>1026</v>
      </c>
      <c r="C285" s="80">
        <v>0</v>
      </c>
      <c r="D285" s="80">
        <v>0</v>
      </c>
      <c r="E285" s="80">
        <v>0</v>
      </c>
      <c r="F285" s="80">
        <v>0</v>
      </c>
    </row>
    <row r="286" spans="1:6" x14ac:dyDescent="0.25">
      <c r="A286" s="78" t="s">
        <v>1027</v>
      </c>
      <c r="B286" s="79" t="s">
        <v>1028</v>
      </c>
      <c r="C286" s="80">
        <v>2096.5</v>
      </c>
      <c r="D286" s="80">
        <v>0</v>
      </c>
      <c r="E286" s="80">
        <v>0</v>
      </c>
      <c r="F286" s="80">
        <v>2096.5</v>
      </c>
    </row>
    <row r="287" spans="1:6" x14ac:dyDescent="0.25">
      <c r="A287" s="78" t="s">
        <v>1029</v>
      </c>
      <c r="B287" s="79" t="s">
        <v>1030</v>
      </c>
      <c r="C287" s="80">
        <v>14804.460000000001</v>
      </c>
      <c r="D287" s="80">
        <v>830.43</v>
      </c>
      <c r="E287" s="80">
        <v>200.12</v>
      </c>
      <c r="F287" s="80">
        <v>15434.77</v>
      </c>
    </row>
    <row r="288" spans="1:6" x14ac:dyDescent="0.25">
      <c r="A288" s="78" t="s">
        <v>1031</v>
      </c>
      <c r="B288" s="79" t="s">
        <v>1032</v>
      </c>
      <c r="C288" s="80">
        <v>51423.110000000008</v>
      </c>
      <c r="D288" s="80">
        <v>13087.869999999999</v>
      </c>
      <c r="E288" s="80">
        <v>6240.28</v>
      </c>
      <c r="F288" s="80">
        <v>58270.7</v>
      </c>
    </row>
    <row r="289" spans="1:9" x14ac:dyDescent="0.25">
      <c r="A289" s="78" t="s">
        <v>1033</v>
      </c>
      <c r="B289" s="79" t="s">
        <v>1034</v>
      </c>
      <c r="C289" s="80">
        <v>0</v>
      </c>
      <c r="D289" s="80">
        <v>0</v>
      </c>
      <c r="E289" s="80">
        <v>0</v>
      </c>
      <c r="F289" s="80">
        <v>0</v>
      </c>
    </row>
    <row r="290" spans="1:9" x14ac:dyDescent="0.25">
      <c r="A290" s="78" t="s">
        <v>1035</v>
      </c>
      <c r="B290" s="79" t="s">
        <v>1036</v>
      </c>
      <c r="C290" s="80">
        <v>476.99</v>
      </c>
      <c r="D290" s="80">
        <v>690</v>
      </c>
      <c r="E290" s="80">
        <v>0</v>
      </c>
      <c r="F290" s="80">
        <v>1166.99</v>
      </c>
    </row>
    <row r="291" spans="1:9" x14ac:dyDescent="0.25">
      <c r="A291" s="78" t="s">
        <v>1037</v>
      </c>
      <c r="B291" s="79" t="s">
        <v>1038</v>
      </c>
      <c r="C291" s="80">
        <v>29157.630000000005</v>
      </c>
      <c r="D291" s="80">
        <v>2257.5100000000002</v>
      </c>
      <c r="E291" s="80">
        <v>0</v>
      </c>
      <c r="F291" s="80">
        <v>31415.140000000007</v>
      </c>
    </row>
    <row r="292" spans="1:9" x14ac:dyDescent="0.25">
      <c r="A292" s="78" t="s">
        <v>1039</v>
      </c>
      <c r="B292" s="79" t="s">
        <v>1040</v>
      </c>
      <c r="C292" s="80">
        <v>122183.2</v>
      </c>
      <c r="D292" s="80">
        <v>28542.25</v>
      </c>
      <c r="E292" s="80">
        <v>103856.2</v>
      </c>
      <c r="F292" s="80">
        <v>46869.250000000015</v>
      </c>
      <c r="I292" s="74">
        <v>-150000</v>
      </c>
    </row>
    <row r="293" spans="1:9" x14ac:dyDescent="0.25">
      <c r="A293" s="78" t="s">
        <v>1041</v>
      </c>
      <c r="B293" s="79" t="s">
        <v>1042</v>
      </c>
      <c r="C293" s="80">
        <v>42523.43</v>
      </c>
      <c r="D293" s="80">
        <v>4450.28</v>
      </c>
      <c r="E293" s="80">
        <v>0</v>
      </c>
      <c r="F293" s="80">
        <v>46973.710000000006</v>
      </c>
    </row>
    <row r="294" spans="1:9" x14ac:dyDescent="0.25">
      <c r="A294" s="76" t="s">
        <v>81</v>
      </c>
      <c r="B294" s="73" t="s">
        <v>1043</v>
      </c>
      <c r="C294" s="77">
        <v>558035.37</v>
      </c>
      <c r="D294" s="77">
        <v>110792.21</v>
      </c>
      <c r="E294" s="77">
        <v>0</v>
      </c>
      <c r="F294" s="77">
        <v>668827.57999999996</v>
      </c>
      <c r="H294" s="74">
        <v>668827.57999999996</v>
      </c>
      <c r="I294" s="74">
        <v>0</v>
      </c>
    </row>
    <row r="295" spans="1:9" x14ac:dyDescent="0.25">
      <c r="A295" s="76" t="s">
        <v>1044</v>
      </c>
      <c r="B295" s="73" t="s">
        <v>1045</v>
      </c>
      <c r="C295" s="77">
        <v>558035.37</v>
      </c>
      <c r="D295" s="77">
        <v>110792.21</v>
      </c>
      <c r="E295" s="77">
        <v>0</v>
      </c>
      <c r="F295" s="77">
        <v>668827.57999999996</v>
      </c>
      <c r="I295" s="74">
        <v>-125000</v>
      </c>
    </row>
    <row r="296" spans="1:9" x14ac:dyDescent="0.25">
      <c r="A296" s="76" t="s">
        <v>1046</v>
      </c>
      <c r="B296" s="73" t="s">
        <v>1047</v>
      </c>
      <c r="C296" s="77">
        <v>492141.37</v>
      </c>
      <c r="D296" s="77">
        <v>110339.11</v>
      </c>
      <c r="E296" s="77">
        <v>0</v>
      </c>
      <c r="F296" s="77">
        <v>602480.48</v>
      </c>
    </row>
    <row r="297" spans="1:9" x14ac:dyDescent="0.25">
      <c r="A297" s="78" t="s">
        <v>1048</v>
      </c>
      <c r="B297" s="79" t="s">
        <v>1049</v>
      </c>
      <c r="C297" s="80">
        <v>0</v>
      </c>
      <c r="D297" s="80">
        <v>0</v>
      </c>
      <c r="E297" s="80">
        <v>0</v>
      </c>
      <c r="F297" s="80">
        <v>0</v>
      </c>
    </row>
    <row r="298" spans="1:9" x14ac:dyDescent="0.25">
      <c r="A298" s="78" t="s">
        <v>1050</v>
      </c>
      <c r="B298" s="79" t="s">
        <v>1051</v>
      </c>
      <c r="C298" s="80">
        <v>129756.52</v>
      </c>
      <c r="D298" s="80">
        <v>98339.11</v>
      </c>
      <c r="E298" s="80">
        <v>0</v>
      </c>
      <c r="F298" s="80">
        <v>228095.63</v>
      </c>
    </row>
    <row r="299" spans="1:9" x14ac:dyDescent="0.25">
      <c r="A299" s="78" t="s">
        <v>1052</v>
      </c>
      <c r="B299" s="79" t="s">
        <v>1053</v>
      </c>
      <c r="C299" s="80">
        <v>52300</v>
      </c>
      <c r="D299" s="80">
        <v>12000</v>
      </c>
      <c r="E299" s="80">
        <v>0</v>
      </c>
      <c r="F299" s="80">
        <v>64300</v>
      </c>
    </row>
    <row r="300" spans="1:9" x14ac:dyDescent="0.25">
      <c r="A300" s="78" t="s">
        <v>1054</v>
      </c>
      <c r="B300" s="79" t="s">
        <v>1055</v>
      </c>
      <c r="C300" s="80">
        <v>4459.54</v>
      </c>
      <c r="D300" s="80">
        <v>0</v>
      </c>
      <c r="E300" s="80">
        <v>0</v>
      </c>
      <c r="F300" s="80">
        <v>4459.54</v>
      </c>
    </row>
    <row r="301" spans="1:9" x14ac:dyDescent="0.25">
      <c r="A301" s="78" t="s">
        <v>1056</v>
      </c>
      <c r="B301" s="79" t="s">
        <v>1057</v>
      </c>
      <c r="C301" s="80">
        <v>0</v>
      </c>
      <c r="D301" s="80">
        <v>0</v>
      </c>
      <c r="E301" s="80">
        <v>0</v>
      </c>
      <c r="F301" s="80">
        <v>0</v>
      </c>
    </row>
    <row r="302" spans="1:9" x14ac:dyDescent="0.25">
      <c r="A302" s="78" t="s">
        <v>1058</v>
      </c>
      <c r="B302" s="79" t="s">
        <v>1059</v>
      </c>
      <c r="C302" s="80">
        <v>3480</v>
      </c>
      <c r="D302" s="80">
        <v>0</v>
      </c>
      <c r="E302" s="80">
        <v>0</v>
      </c>
      <c r="F302" s="80">
        <v>3480</v>
      </c>
    </row>
    <row r="303" spans="1:9" x14ac:dyDescent="0.25">
      <c r="A303" s="78" t="s">
        <v>1060</v>
      </c>
      <c r="B303" s="79" t="s">
        <v>1061</v>
      </c>
      <c r="C303" s="80">
        <v>0</v>
      </c>
      <c r="D303" s="80">
        <v>0</v>
      </c>
      <c r="E303" s="80">
        <v>0</v>
      </c>
      <c r="F303" s="80">
        <v>0</v>
      </c>
    </row>
    <row r="304" spans="1:9" x14ac:dyDescent="0.25">
      <c r="A304" s="78" t="s">
        <v>1062</v>
      </c>
      <c r="B304" s="79" t="s">
        <v>1063</v>
      </c>
      <c r="C304" s="80">
        <v>0</v>
      </c>
      <c r="D304" s="80">
        <v>0</v>
      </c>
      <c r="E304" s="80">
        <v>0</v>
      </c>
      <c r="F304" s="80">
        <v>0</v>
      </c>
    </row>
    <row r="305" spans="1:6" x14ac:dyDescent="0.25">
      <c r="A305" s="78" t="s">
        <v>1064</v>
      </c>
      <c r="B305" s="79" t="s">
        <v>1065</v>
      </c>
      <c r="C305" s="80">
        <v>3497.44</v>
      </c>
      <c r="D305" s="80">
        <v>0</v>
      </c>
      <c r="E305" s="80">
        <v>0</v>
      </c>
      <c r="F305" s="80">
        <v>3497.44</v>
      </c>
    </row>
    <row r="306" spans="1:6" x14ac:dyDescent="0.25">
      <c r="A306" s="78" t="s">
        <v>1066</v>
      </c>
      <c r="B306" s="79" t="s">
        <v>1067</v>
      </c>
      <c r="C306" s="80">
        <v>25000</v>
      </c>
      <c r="D306" s="80">
        <v>0</v>
      </c>
      <c r="E306" s="80">
        <v>0</v>
      </c>
      <c r="F306" s="80">
        <v>25000</v>
      </c>
    </row>
    <row r="307" spans="1:6" x14ac:dyDescent="0.25">
      <c r="A307" s="78" t="s">
        <v>1068</v>
      </c>
      <c r="B307" s="79" t="s">
        <v>1069</v>
      </c>
      <c r="C307" s="80">
        <v>2540.88</v>
      </c>
      <c r="D307" s="80">
        <v>0</v>
      </c>
      <c r="E307" s="80">
        <v>0</v>
      </c>
      <c r="F307" s="80">
        <v>2540.88</v>
      </c>
    </row>
    <row r="308" spans="1:6" x14ac:dyDescent="0.25">
      <c r="A308" s="78" t="s">
        <v>1070</v>
      </c>
      <c r="B308" s="79" t="s">
        <v>1071</v>
      </c>
      <c r="C308" s="80">
        <v>2060</v>
      </c>
      <c r="D308" s="80">
        <v>0</v>
      </c>
      <c r="E308" s="80">
        <v>0</v>
      </c>
      <c r="F308" s="80">
        <v>2060</v>
      </c>
    </row>
    <row r="309" spans="1:6" x14ac:dyDescent="0.25">
      <c r="A309" s="78" t="s">
        <v>1072</v>
      </c>
      <c r="B309" s="79" t="s">
        <v>1073</v>
      </c>
      <c r="C309" s="80">
        <v>-60000</v>
      </c>
      <c r="D309" s="80">
        <v>0</v>
      </c>
      <c r="E309" s="80">
        <v>0</v>
      </c>
      <c r="F309" s="80">
        <v>-60000</v>
      </c>
    </row>
    <row r="310" spans="1:6" x14ac:dyDescent="0.25">
      <c r="A310" s="78" t="s">
        <v>1074</v>
      </c>
      <c r="B310" s="79" t="s">
        <v>1075</v>
      </c>
      <c r="C310" s="80">
        <v>1632.44</v>
      </c>
      <c r="D310" s="80">
        <v>0</v>
      </c>
      <c r="E310" s="80">
        <v>0</v>
      </c>
      <c r="F310" s="80">
        <v>1632.44</v>
      </c>
    </row>
    <row r="311" spans="1:6" x14ac:dyDescent="0.25">
      <c r="A311" s="78" t="s">
        <v>1076</v>
      </c>
      <c r="B311" s="79" t="s">
        <v>1077</v>
      </c>
      <c r="C311" s="80">
        <v>327414.55</v>
      </c>
      <c r="D311" s="80">
        <v>0</v>
      </c>
      <c r="E311" s="80">
        <v>0</v>
      </c>
      <c r="F311" s="80">
        <v>327414.55</v>
      </c>
    </row>
    <row r="312" spans="1:6" x14ac:dyDescent="0.25">
      <c r="A312" s="78" t="s">
        <v>1078</v>
      </c>
      <c r="B312" s="79" t="s">
        <v>1079</v>
      </c>
      <c r="C312" s="80">
        <v>0</v>
      </c>
      <c r="D312" s="80">
        <v>0</v>
      </c>
      <c r="E312" s="80">
        <v>0</v>
      </c>
      <c r="F312" s="80">
        <v>0</v>
      </c>
    </row>
    <row r="313" spans="1:6" x14ac:dyDescent="0.25">
      <c r="A313" s="78" t="s">
        <v>1080</v>
      </c>
      <c r="B313" s="79" t="s">
        <v>1081</v>
      </c>
      <c r="C313" s="80">
        <v>0</v>
      </c>
      <c r="D313" s="80">
        <v>0</v>
      </c>
      <c r="E313" s="80">
        <v>0</v>
      </c>
      <c r="F313" s="80">
        <v>0</v>
      </c>
    </row>
    <row r="314" spans="1:6" x14ac:dyDescent="0.25">
      <c r="A314" s="78" t="s">
        <v>1082</v>
      </c>
      <c r="B314" s="79" t="s">
        <v>1083</v>
      </c>
      <c r="C314" s="80">
        <v>0</v>
      </c>
      <c r="D314" s="80">
        <v>0</v>
      </c>
      <c r="E314" s="80">
        <v>0</v>
      </c>
      <c r="F314" s="80">
        <v>0</v>
      </c>
    </row>
    <row r="315" spans="1:6" x14ac:dyDescent="0.25">
      <c r="A315" s="78" t="s">
        <v>1084</v>
      </c>
      <c r="B315" s="79" t="s">
        <v>1085</v>
      </c>
      <c r="C315" s="80">
        <v>0</v>
      </c>
      <c r="D315" s="80">
        <v>0</v>
      </c>
      <c r="E315" s="80">
        <v>0</v>
      </c>
      <c r="F315" s="80">
        <v>0</v>
      </c>
    </row>
    <row r="316" spans="1:6" x14ac:dyDescent="0.25">
      <c r="A316" s="78" t="s">
        <v>1086</v>
      </c>
      <c r="B316" s="79" t="s">
        <v>1087</v>
      </c>
      <c r="C316" s="80">
        <v>0</v>
      </c>
      <c r="D316" s="80">
        <v>0</v>
      </c>
      <c r="E316" s="80">
        <v>0</v>
      </c>
      <c r="F316" s="80">
        <v>0</v>
      </c>
    </row>
    <row r="317" spans="1:6" x14ac:dyDescent="0.25">
      <c r="A317" s="78" t="s">
        <v>1088</v>
      </c>
      <c r="B317" s="79" t="s">
        <v>1089</v>
      </c>
      <c r="C317" s="80">
        <v>0</v>
      </c>
      <c r="D317" s="80">
        <v>0</v>
      </c>
      <c r="E317" s="80">
        <v>0</v>
      </c>
      <c r="F317" s="80">
        <v>0</v>
      </c>
    </row>
    <row r="318" spans="1:6" x14ac:dyDescent="0.25">
      <c r="A318" s="78" t="s">
        <v>1090</v>
      </c>
      <c r="B318" s="79" t="s">
        <v>1091</v>
      </c>
      <c r="C318" s="80">
        <v>0</v>
      </c>
      <c r="D318" s="80">
        <v>0</v>
      </c>
      <c r="E318" s="80">
        <v>0</v>
      </c>
      <c r="F318" s="80">
        <v>0</v>
      </c>
    </row>
    <row r="319" spans="1:6" x14ac:dyDescent="0.25">
      <c r="A319" s="78" t="s">
        <v>1092</v>
      </c>
      <c r="B319" s="79" t="s">
        <v>1093</v>
      </c>
      <c r="C319" s="80">
        <v>0</v>
      </c>
      <c r="D319" s="80">
        <v>0</v>
      </c>
      <c r="E319" s="80">
        <v>0</v>
      </c>
      <c r="F319" s="80">
        <v>0</v>
      </c>
    </row>
    <row r="320" spans="1:6" x14ac:dyDescent="0.25">
      <c r="A320" s="76" t="s">
        <v>1094</v>
      </c>
      <c r="B320" s="73" t="s">
        <v>1095</v>
      </c>
      <c r="C320" s="77">
        <v>50208</v>
      </c>
      <c r="D320" s="77">
        <v>0</v>
      </c>
      <c r="E320" s="77">
        <v>0</v>
      </c>
      <c r="F320" s="77">
        <v>50208</v>
      </c>
    </row>
    <row r="321" spans="1:6" x14ac:dyDescent="0.25">
      <c r="A321" s="78" t="s">
        <v>1096</v>
      </c>
      <c r="B321" s="79" t="s">
        <v>1097</v>
      </c>
      <c r="C321" s="80">
        <v>208</v>
      </c>
      <c r="D321" s="80">
        <v>0</v>
      </c>
      <c r="E321" s="80">
        <v>0</v>
      </c>
      <c r="F321" s="80">
        <v>208</v>
      </c>
    </row>
    <row r="322" spans="1:6" x14ac:dyDescent="0.25">
      <c r="A322" s="78" t="s">
        <v>1098</v>
      </c>
      <c r="B322" s="79" t="s">
        <v>1099</v>
      </c>
      <c r="C322" s="80">
        <v>0</v>
      </c>
      <c r="D322" s="80">
        <v>0</v>
      </c>
      <c r="E322" s="80">
        <v>0</v>
      </c>
      <c r="F322" s="80">
        <v>0</v>
      </c>
    </row>
    <row r="323" spans="1:6" x14ac:dyDescent="0.25">
      <c r="A323" s="78" t="s">
        <v>1100</v>
      </c>
      <c r="B323" s="79" t="s">
        <v>1101</v>
      </c>
      <c r="C323" s="80">
        <v>0</v>
      </c>
      <c r="D323" s="80">
        <v>0</v>
      </c>
      <c r="E323" s="80">
        <v>0</v>
      </c>
      <c r="F323" s="80">
        <v>0</v>
      </c>
    </row>
    <row r="324" spans="1:6" x14ac:dyDescent="0.25">
      <c r="A324" s="78" t="s">
        <v>1102</v>
      </c>
      <c r="B324" s="79" t="s">
        <v>1103</v>
      </c>
      <c r="C324" s="80">
        <v>50000</v>
      </c>
      <c r="D324" s="80">
        <v>0</v>
      </c>
      <c r="E324" s="80">
        <v>0</v>
      </c>
      <c r="F324" s="80">
        <v>50000</v>
      </c>
    </row>
    <row r="325" spans="1:6" x14ac:dyDescent="0.25">
      <c r="A325" s="78" t="s">
        <v>1104</v>
      </c>
      <c r="B325" s="79" t="s">
        <v>1105</v>
      </c>
      <c r="C325" s="80">
        <v>0</v>
      </c>
      <c r="D325" s="80">
        <v>0</v>
      </c>
      <c r="E325" s="80">
        <v>0</v>
      </c>
      <c r="F325" s="80">
        <v>0</v>
      </c>
    </row>
    <row r="326" spans="1:6" x14ac:dyDescent="0.25">
      <c r="A326" s="76" t="s">
        <v>1106</v>
      </c>
      <c r="B326" s="73" t="s">
        <v>1107</v>
      </c>
      <c r="C326" s="77">
        <v>11168.6</v>
      </c>
      <c r="D326" s="77">
        <v>453.1</v>
      </c>
      <c r="E326" s="77">
        <v>0</v>
      </c>
      <c r="F326" s="77">
        <v>11621.7</v>
      </c>
    </row>
    <row r="327" spans="1:6" x14ac:dyDescent="0.25">
      <c r="A327" s="78" t="s">
        <v>1108</v>
      </c>
      <c r="B327" s="79" t="s">
        <v>1109</v>
      </c>
      <c r="C327" s="80">
        <v>6266.59</v>
      </c>
      <c r="D327" s="80">
        <v>453.1</v>
      </c>
      <c r="E327" s="80">
        <v>0</v>
      </c>
      <c r="F327" s="80">
        <v>6719.6900000000005</v>
      </c>
    </row>
    <row r="328" spans="1:6" x14ac:dyDescent="0.25">
      <c r="A328" s="78" t="s">
        <v>1110</v>
      </c>
      <c r="B328" s="79" t="s">
        <v>1028</v>
      </c>
      <c r="C328" s="80">
        <v>0</v>
      </c>
      <c r="D328" s="80">
        <v>0</v>
      </c>
      <c r="E328" s="80">
        <v>0</v>
      </c>
      <c r="F328" s="80">
        <v>0</v>
      </c>
    </row>
    <row r="329" spans="1:6" x14ac:dyDescent="0.25">
      <c r="A329" s="78" t="s">
        <v>1111</v>
      </c>
      <c r="B329" s="79" t="s">
        <v>1112</v>
      </c>
      <c r="C329" s="80">
        <v>0</v>
      </c>
      <c r="D329" s="80">
        <v>0</v>
      </c>
      <c r="E329" s="80">
        <v>0</v>
      </c>
      <c r="F329" s="80">
        <v>0</v>
      </c>
    </row>
    <row r="330" spans="1:6" x14ac:dyDescent="0.25">
      <c r="A330" s="78" t="s">
        <v>1113</v>
      </c>
      <c r="B330" s="79" t="s">
        <v>1114</v>
      </c>
      <c r="C330" s="80">
        <v>4896.01</v>
      </c>
      <c r="D330" s="80">
        <v>0</v>
      </c>
      <c r="E330" s="80">
        <v>0</v>
      </c>
      <c r="F330" s="80">
        <v>4896.01</v>
      </c>
    </row>
    <row r="331" spans="1:6" x14ac:dyDescent="0.25">
      <c r="A331" s="78" t="s">
        <v>1115</v>
      </c>
      <c r="B331" s="79" t="s">
        <v>1059</v>
      </c>
      <c r="C331" s="80">
        <v>6</v>
      </c>
      <c r="D331" s="80">
        <v>0</v>
      </c>
      <c r="E331" s="80">
        <v>0</v>
      </c>
      <c r="F331" s="80">
        <v>6</v>
      </c>
    </row>
    <row r="332" spans="1:6" x14ac:dyDescent="0.25">
      <c r="A332" s="78" t="s">
        <v>1116</v>
      </c>
      <c r="B332" s="79" t="s">
        <v>1117</v>
      </c>
      <c r="C332" s="80">
        <v>0</v>
      </c>
      <c r="D332" s="80">
        <v>0</v>
      </c>
      <c r="E332" s="80">
        <v>0</v>
      </c>
      <c r="F332" s="80">
        <v>0</v>
      </c>
    </row>
    <row r="333" spans="1:6" x14ac:dyDescent="0.25">
      <c r="A333" s="78" t="s">
        <v>1118</v>
      </c>
      <c r="B333" s="79" t="s">
        <v>1119</v>
      </c>
      <c r="C333" s="80">
        <v>0</v>
      </c>
      <c r="D333" s="80">
        <v>0</v>
      </c>
      <c r="E333" s="80">
        <v>0</v>
      </c>
      <c r="F333" s="80">
        <v>0</v>
      </c>
    </row>
    <row r="334" spans="1:6" x14ac:dyDescent="0.25">
      <c r="A334" s="76" t="s">
        <v>1120</v>
      </c>
      <c r="B334" s="73" t="s">
        <v>1121</v>
      </c>
      <c r="C334" s="77">
        <v>4517.3999999999996</v>
      </c>
      <c r="D334" s="77">
        <v>0</v>
      </c>
      <c r="E334" s="77">
        <v>0</v>
      </c>
      <c r="F334" s="77">
        <v>4517.3999999999996</v>
      </c>
    </row>
    <row r="335" spans="1:6" x14ac:dyDescent="0.25">
      <c r="A335" s="78" t="s">
        <v>1122</v>
      </c>
      <c r="B335" s="79" t="s">
        <v>1123</v>
      </c>
      <c r="C335" s="80">
        <v>4517.3999999999996</v>
      </c>
      <c r="D335" s="80">
        <v>0</v>
      </c>
      <c r="E335" s="80">
        <v>0</v>
      </c>
      <c r="F335" s="80">
        <v>4517.3999999999996</v>
      </c>
    </row>
    <row r="336" spans="1:6" x14ac:dyDescent="0.25">
      <c r="A336" s="78" t="s">
        <v>1124</v>
      </c>
      <c r="B336" s="79" t="s">
        <v>1125</v>
      </c>
      <c r="C336" s="80">
        <v>0</v>
      </c>
      <c r="D336" s="80">
        <v>0</v>
      </c>
      <c r="E336" s="80">
        <v>0</v>
      </c>
      <c r="F336" s="80">
        <v>0</v>
      </c>
    </row>
    <row r="337" spans="1:9" x14ac:dyDescent="0.25">
      <c r="A337" s="78" t="s">
        <v>1126</v>
      </c>
      <c r="B337" s="79" t="s">
        <v>1127</v>
      </c>
      <c r="C337" s="80">
        <v>0</v>
      </c>
      <c r="D337" s="80">
        <v>0</v>
      </c>
      <c r="E337" s="80">
        <v>0</v>
      </c>
      <c r="F337" s="80">
        <v>0</v>
      </c>
    </row>
    <row r="338" spans="1:9" x14ac:dyDescent="0.25">
      <c r="A338" s="78" t="s">
        <v>1128</v>
      </c>
      <c r="B338" s="79" t="s">
        <v>1129</v>
      </c>
      <c r="C338" s="80">
        <v>0</v>
      </c>
      <c r="D338" s="80">
        <v>0</v>
      </c>
      <c r="E338" s="80">
        <v>0</v>
      </c>
      <c r="F338" s="80">
        <v>0</v>
      </c>
    </row>
    <row r="339" spans="1:9" x14ac:dyDescent="0.25">
      <c r="A339" s="78" t="s">
        <v>1130</v>
      </c>
      <c r="B339" s="79" t="s">
        <v>1131</v>
      </c>
      <c r="C339" s="80">
        <v>0</v>
      </c>
      <c r="D339" s="80">
        <v>0</v>
      </c>
      <c r="E339" s="80">
        <v>0</v>
      </c>
      <c r="F339" s="80">
        <v>0</v>
      </c>
    </row>
    <row r="340" spans="1:9" x14ac:dyDescent="0.25">
      <c r="A340" s="76" t="s">
        <v>87</v>
      </c>
      <c r="B340" s="73" t="s">
        <v>1132</v>
      </c>
      <c r="C340" s="77">
        <v>113119.75</v>
      </c>
      <c r="D340" s="77">
        <v>6401.4600000000009</v>
      </c>
      <c r="E340" s="77">
        <v>6556.14</v>
      </c>
      <c r="F340" s="77">
        <v>112965.06999999999</v>
      </c>
      <c r="H340" s="65">
        <v>112965.07</v>
      </c>
      <c r="I340" s="74">
        <v>0</v>
      </c>
    </row>
    <row r="341" spans="1:9" x14ac:dyDescent="0.25">
      <c r="A341" s="76" t="s">
        <v>1133</v>
      </c>
      <c r="B341" s="73" t="s">
        <v>1132</v>
      </c>
      <c r="C341" s="77">
        <v>113119.75</v>
      </c>
      <c r="D341" s="77">
        <v>6401.4600000000009</v>
      </c>
      <c r="E341" s="77">
        <v>6556.14</v>
      </c>
      <c r="F341" s="77">
        <v>112965.06999999999</v>
      </c>
    </row>
    <row r="342" spans="1:9" x14ac:dyDescent="0.25">
      <c r="A342" s="76" t="s">
        <v>1134</v>
      </c>
      <c r="B342" s="73" t="s">
        <v>1135</v>
      </c>
      <c r="C342" s="77">
        <v>113119.75</v>
      </c>
      <c r="D342" s="77">
        <v>6401.4600000000009</v>
      </c>
      <c r="E342" s="77">
        <v>6556.14</v>
      </c>
      <c r="F342" s="77">
        <v>112965.06999999999</v>
      </c>
    </row>
    <row r="343" spans="1:9" x14ac:dyDescent="0.25">
      <c r="A343" s="78" t="s">
        <v>1136</v>
      </c>
      <c r="B343" s="79" t="s">
        <v>1137</v>
      </c>
      <c r="C343" s="80">
        <v>12770.24</v>
      </c>
      <c r="D343" s="80">
        <v>0</v>
      </c>
      <c r="E343" s="80">
        <v>0</v>
      </c>
      <c r="F343" s="80">
        <v>12770.24</v>
      </c>
    </row>
    <row r="344" spans="1:9" x14ac:dyDescent="0.25">
      <c r="A344" s="78" t="s">
        <v>1138</v>
      </c>
      <c r="B344" s="79" t="s">
        <v>1139</v>
      </c>
      <c r="C344" s="80">
        <v>13672</v>
      </c>
      <c r="D344" s="80">
        <v>0</v>
      </c>
      <c r="E344" s="80">
        <v>0</v>
      </c>
      <c r="F344" s="80">
        <v>13672</v>
      </c>
    </row>
    <row r="345" spans="1:9" x14ac:dyDescent="0.25">
      <c r="A345" s="78" t="s">
        <v>1140</v>
      </c>
      <c r="B345" s="79" t="s">
        <v>1141</v>
      </c>
      <c r="C345" s="80">
        <v>24834.6</v>
      </c>
      <c r="D345" s="80">
        <v>0</v>
      </c>
      <c r="E345" s="80">
        <v>0</v>
      </c>
      <c r="F345" s="80">
        <v>24834.6</v>
      </c>
    </row>
    <row r="346" spans="1:9" x14ac:dyDescent="0.25">
      <c r="A346" s="78" t="s">
        <v>1142</v>
      </c>
      <c r="B346" s="79" t="s">
        <v>1143</v>
      </c>
      <c r="C346" s="80">
        <v>61842.909999999996</v>
      </c>
      <c r="D346" s="80">
        <v>6401.4600000000009</v>
      </c>
      <c r="E346" s="80">
        <v>6556.14</v>
      </c>
      <c r="F346" s="80">
        <v>61688.229999999996</v>
      </c>
    </row>
    <row r="347" spans="1:9" x14ac:dyDescent="0.25">
      <c r="A347" s="76" t="s">
        <v>1144</v>
      </c>
      <c r="B347" s="73" t="s">
        <v>1145</v>
      </c>
      <c r="C347" s="77">
        <v>7578</v>
      </c>
      <c r="D347" s="77">
        <v>0</v>
      </c>
      <c r="E347" s="77">
        <v>0</v>
      </c>
      <c r="F347" s="77">
        <v>7578</v>
      </c>
    </row>
    <row r="348" spans="1:9" x14ac:dyDescent="0.25">
      <c r="A348" s="76" t="s">
        <v>1146</v>
      </c>
      <c r="B348" s="73" t="s">
        <v>1145</v>
      </c>
      <c r="C348" s="77">
        <v>7578</v>
      </c>
      <c r="D348" s="77">
        <v>0</v>
      </c>
      <c r="E348" s="77">
        <v>0</v>
      </c>
      <c r="F348" s="77">
        <v>7578</v>
      </c>
    </row>
    <row r="349" spans="1:9" x14ac:dyDescent="0.25">
      <c r="A349" s="76" t="s">
        <v>1147</v>
      </c>
      <c r="B349" s="73" t="s">
        <v>1148</v>
      </c>
      <c r="C349" s="77">
        <v>0</v>
      </c>
      <c r="D349" s="77">
        <v>0</v>
      </c>
      <c r="E349" s="77">
        <v>0</v>
      </c>
      <c r="F349" s="77">
        <v>0</v>
      </c>
    </row>
    <row r="350" spans="1:9" x14ac:dyDescent="0.25">
      <c r="A350" s="78" t="s">
        <v>1149</v>
      </c>
      <c r="B350" s="79" t="s">
        <v>1150</v>
      </c>
      <c r="C350" s="80">
        <v>0</v>
      </c>
      <c r="D350" s="80">
        <v>0</v>
      </c>
      <c r="E350" s="80">
        <v>0</v>
      </c>
      <c r="F350" s="80">
        <v>0</v>
      </c>
    </row>
    <row r="351" spans="1:9" x14ac:dyDescent="0.25">
      <c r="A351" s="76" t="s">
        <v>1151</v>
      </c>
      <c r="B351" s="73" t="s">
        <v>1152</v>
      </c>
      <c r="C351" s="77">
        <v>7578</v>
      </c>
      <c r="D351" s="77">
        <v>0</v>
      </c>
      <c r="E351" s="77">
        <v>0</v>
      </c>
      <c r="F351" s="77">
        <v>7578</v>
      </c>
    </row>
    <row r="352" spans="1:9" x14ac:dyDescent="0.25">
      <c r="A352" s="78" t="s">
        <v>1153</v>
      </c>
      <c r="B352" s="79" t="s">
        <v>1154</v>
      </c>
      <c r="C352" s="80">
        <v>0</v>
      </c>
      <c r="D352" s="80">
        <v>0</v>
      </c>
      <c r="E352" s="80">
        <v>0</v>
      </c>
      <c r="F352" s="80">
        <v>0</v>
      </c>
    </row>
    <row r="353" spans="1:6" x14ac:dyDescent="0.25">
      <c r="A353" s="78" t="s">
        <v>1155</v>
      </c>
      <c r="B353" s="79" t="s">
        <v>1156</v>
      </c>
      <c r="C353" s="80">
        <v>7578</v>
      </c>
      <c r="D353" s="80">
        <v>0</v>
      </c>
      <c r="E353" s="80">
        <v>0</v>
      </c>
      <c r="F353" s="80">
        <v>7578</v>
      </c>
    </row>
    <row r="354" spans="1:6" x14ac:dyDescent="0.25">
      <c r="A354" s="76" t="s">
        <v>1157</v>
      </c>
      <c r="B354" s="73" t="s">
        <v>1158</v>
      </c>
      <c r="C354" s="77">
        <v>599357.09</v>
      </c>
      <c r="D354" s="77">
        <v>81403.22</v>
      </c>
      <c r="E354" s="77">
        <v>0</v>
      </c>
      <c r="F354" s="77">
        <v>680760.31</v>
      </c>
    </row>
    <row r="355" spans="1:6" x14ac:dyDescent="0.25">
      <c r="A355" s="76" t="s">
        <v>1159</v>
      </c>
      <c r="B355" s="73" t="s">
        <v>1158</v>
      </c>
      <c r="C355" s="77">
        <v>599357.09</v>
      </c>
      <c r="D355" s="77">
        <v>81403.22</v>
      </c>
      <c r="E355" s="77">
        <v>0</v>
      </c>
      <c r="F355" s="77">
        <v>680760.31</v>
      </c>
    </row>
    <row r="356" spans="1:6" x14ac:dyDescent="0.25">
      <c r="A356" s="76" t="s">
        <v>1160</v>
      </c>
      <c r="B356" s="73" t="s">
        <v>1161</v>
      </c>
      <c r="C356" s="77">
        <v>553290.73</v>
      </c>
      <c r="D356" s="77">
        <v>66395.7</v>
      </c>
      <c r="E356" s="77">
        <v>0</v>
      </c>
      <c r="F356" s="77">
        <v>619686.43000000005</v>
      </c>
    </row>
    <row r="357" spans="1:6" x14ac:dyDescent="0.25">
      <c r="A357" s="78" t="s">
        <v>1162</v>
      </c>
      <c r="B357" s="79" t="s">
        <v>1163</v>
      </c>
      <c r="C357" s="80">
        <v>74471.47</v>
      </c>
      <c r="D357" s="80">
        <v>614.76</v>
      </c>
      <c r="E357" s="80">
        <v>0</v>
      </c>
      <c r="F357" s="80">
        <v>75086.23</v>
      </c>
    </row>
    <row r="358" spans="1:6" x14ac:dyDescent="0.25">
      <c r="A358" s="78" t="s">
        <v>1164</v>
      </c>
      <c r="B358" s="79" t="s">
        <v>1165</v>
      </c>
      <c r="C358" s="80">
        <v>25176.29</v>
      </c>
      <c r="D358" s="80">
        <v>2210.96</v>
      </c>
      <c r="E358" s="80">
        <v>0</v>
      </c>
      <c r="F358" s="80">
        <v>27387.25</v>
      </c>
    </row>
    <row r="359" spans="1:6" x14ac:dyDescent="0.25">
      <c r="A359" s="78" t="s">
        <v>1166</v>
      </c>
      <c r="B359" s="79" t="s">
        <v>1167</v>
      </c>
      <c r="C359" s="80">
        <v>6639.88</v>
      </c>
      <c r="D359" s="80">
        <v>1093.33</v>
      </c>
      <c r="E359" s="80">
        <v>0</v>
      </c>
      <c r="F359" s="80">
        <v>7733.21</v>
      </c>
    </row>
    <row r="360" spans="1:6" x14ac:dyDescent="0.25">
      <c r="A360" s="78" t="s">
        <v>1168</v>
      </c>
      <c r="B360" s="79" t="s">
        <v>1169</v>
      </c>
      <c r="C360" s="80">
        <v>34757.129999999997</v>
      </c>
      <c r="D360" s="80">
        <v>973.19</v>
      </c>
      <c r="E360" s="80">
        <v>0</v>
      </c>
      <c r="F360" s="80">
        <v>35730.32</v>
      </c>
    </row>
    <row r="361" spans="1:6" x14ac:dyDescent="0.25">
      <c r="A361" s="78" t="s">
        <v>1170</v>
      </c>
      <c r="B361" s="79" t="s">
        <v>1171</v>
      </c>
      <c r="C361" s="80">
        <v>2812.46</v>
      </c>
      <c r="D361" s="80">
        <v>0</v>
      </c>
      <c r="E361" s="80">
        <v>0</v>
      </c>
      <c r="F361" s="80">
        <v>2812.46</v>
      </c>
    </row>
    <row r="362" spans="1:6" x14ac:dyDescent="0.25">
      <c r="A362" s="78" t="s">
        <v>1172</v>
      </c>
      <c r="B362" s="79" t="s">
        <v>1173</v>
      </c>
      <c r="C362" s="80">
        <v>3386.75</v>
      </c>
      <c r="D362" s="80">
        <v>146</v>
      </c>
      <c r="E362" s="80">
        <v>0</v>
      </c>
      <c r="F362" s="80">
        <v>3532.75</v>
      </c>
    </row>
    <row r="363" spans="1:6" x14ac:dyDescent="0.25">
      <c r="A363" s="78" t="s">
        <v>1174</v>
      </c>
      <c r="B363" s="79" t="s">
        <v>1175</v>
      </c>
      <c r="C363" s="80">
        <v>1233.1300000000001</v>
      </c>
      <c r="D363" s="80">
        <v>0</v>
      </c>
      <c r="E363" s="80">
        <v>0</v>
      </c>
      <c r="F363" s="80">
        <v>1233.1300000000001</v>
      </c>
    </row>
    <row r="364" spans="1:6" x14ac:dyDescent="0.25">
      <c r="A364" s="78" t="s">
        <v>1176</v>
      </c>
      <c r="B364" s="79" t="s">
        <v>1177</v>
      </c>
      <c r="C364" s="80">
        <v>385849.87</v>
      </c>
      <c r="D364" s="80">
        <v>61357.46</v>
      </c>
      <c r="E364" s="80">
        <v>0</v>
      </c>
      <c r="F364" s="80">
        <v>447207.33</v>
      </c>
    </row>
    <row r="365" spans="1:6" x14ac:dyDescent="0.25">
      <c r="A365" s="78" t="s">
        <v>1178</v>
      </c>
      <c r="B365" s="79" t="s">
        <v>1179</v>
      </c>
      <c r="C365" s="80">
        <v>0</v>
      </c>
      <c r="D365" s="80">
        <v>0</v>
      </c>
      <c r="E365" s="80">
        <v>0</v>
      </c>
      <c r="F365" s="80">
        <v>0</v>
      </c>
    </row>
    <row r="366" spans="1:6" x14ac:dyDescent="0.25">
      <c r="A366" s="78" t="s">
        <v>1180</v>
      </c>
      <c r="B366" s="79" t="s">
        <v>1181</v>
      </c>
      <c r="C366" s="80">
        <v>18963.75</v>
      </c>
      <c r="D366" s="80">
        <v>0</v>
      </c>
      <c r="E366" s="80">
        <v>0</v>
      </c>
      <c r="F366" s="80">
        <v>18963.75</v>
      </c>
    </row>
    <row r="367" spans="1:6" x14ac:dyDescent="0.25">
      <c r="A367" s="76" t="s">
        <v>1182</v>
      </c>
      <c r="B367" s="73" t="s">
        <v>1183</v>
      </c>
      <c r="C367" s="77">
        <v>0</v>
      </c>
      <c r="D367" s="77">
        <v>0</v>
      </c>
      <c r="E367" s="77">
        <v>0</v>
      </c>
      <c r="F367" s="77">
        <v>0</v>
      </c>
    </row>
    <row r="368" spans="1:6" x14ac:dyDescent="0.25">
      <c r="A368" s="78" t="s">
        <v>1184</v>
      </c>
      <c r="B368" s="79" t="s">
        <v>703</v>
      </c>
      <c r="C368" s="80">
        <v>0</v>
      </c>
      <c r="D368" s="80">
        <v>0</v>
      </c>
      <c r="E368" s="80">
        <v>0</v>
      </c>
      <c r="F368" s="80">
        <v>0</v>
      </c>
    </row>
    <row r="369" spans="1:6" x14ac:dyDescent="0.25">
      <c r="A369" s="76" t="s">
        <v>1185</v>
      </c>
      <c r="B369" s="73" t="s">
        <v>1186</v>
      </c>
      <c r="C369" s="77">
        <v>46066.36</v>
      </c>
      <c r="D369" s="77">
        <v>15007.52</v>
      </c>
      <c r="E369" s="77">
        <v>0</v>
      </c>
      <c r="F369" s="77">
        <v>61073.880000000005</v>
      </c>
    </row>
    <row r="370" spans="1:6" x14ac:dyDescent="0.25">
      <c r="A370" s="78" t="s">
        <v>1187</v>
      </c>
      <c r="B370" s="79" t="s">
        <v>1163</v>
      </c>
      <c r="C370" s="80">
        <v>1857.39</v>
      </c>
      <c r="D370" s="80">
        <v>619.13</v>
      </c>
      <c r="E370" s="80">
        <v>0</v>
      </c>
      <c r="F370" s="80">
        <v>2476.52</v>
      </c>
    </row>
    <row r="371" spans="1:6" x14ac:dyDescent="0.25">
      <c r="A371" s="78" t="s">
        <v>1188</v>
      </c>
      <c r="B371" s="79" t="s">
        <v>1165</v>
      </c>
      <c r="C371" s="80">
        <v>1723.41</v>
      </c>
      <c r="D371" s="80">
        <v>574.47</v>
      </c>
      <c r="E371" s="80">
        <v>0</v>
      </c>
      <c r="F371" s="80">
        <v>2297.88</v>
      </c>
    </row>
    <row r="372" spans="1:6" x14ac:dyDescent="0.25">
      <c r="A372" s="78" t="s">
        <v>1189</v>
      </c>
      <c r="B372" s="79" t="s">
        <v>1190</v>
      </c>
      <c r="C372" s="80">
        <v>12357.67</v>
      </c>
      <c r="D372" s="80">
        <v>3660.37</v>
      </c>
      <c r="E372" s="80">
        <v>0</v>
      </c>
      <c r="F372" s="80">
        <v>16018.04</v>
      </c>
    </row>
    <row r="373" spans="1:6" x14ac:dyDescent="0.25">
      <c r="A373" s="78" t="s">
        <v>1191</v>
      </c>
      <c r="B373" s="79" t="s">
        <v>1169</v>
      </c>
      <c r="C373" s="80">
        <v>0</v>
      </c>
      <c r="D373" s="80">
        <v>0</v>
      </c>
      <c r="E373" s="80">
        <v>0</v>
      </c>
      <c r="F373" s="80">
        <v>0</v>
      </c>
    </row>
    <row r="374" spans="1:6" x14ac:dyDescent="0.25">
      <c r="A374" s="78" t="s">
        <v>1192</v>
      </c>
      <c r="B374" s="79" t="s">
        <v>1171</v>
      </c>
      <c r="C374" s="80">
        <v>0</v>
      </c>
      <c r="D374" s="80">
        <v>0</v>
      </c>
      <c r="E374" s="80">
        <v>0</v>
      </c>
      <c r="F374" s="80">
        <v>0</v>
      </c>
    </row>
    <row r="375" spans="1:6" x14ac:dyDescent="0.25">
      <c r="A375" s="78" t="s">
        <v>1193</v>
      </c>
      <c r="B375" s="79" t="s">
        <v>1173</v>
      </c>
      <c r="C375" s="80">
        <v>1212.42</v>
      </c>
      <c r="D375" s="80">
        <v>404.14</v>
      </c>
      <c r="E375" s="80">
        <v>0</v>
      </c>
      <c r="F375" s="80">
        <v>1616.56</v>
      </c>
    </row>
    <row r="376" spans="1:6" x14ac:dyDescent="0.25">
      <c r="A376" s="78" t="s">
        <v>1194</v>
      </c>
      <c r="B376" s="79" t="s">
        <v>1175</v>
      </c>
      <c r="C376" s="80">
        <v>73.89</v>
      </c>
      <c r="D376" s="80">
        <v>135.55000000000001</v>
      </c>
      <c r="E376" s="80">
        <v>0</v>
      </c>
      <c r="F376" s="80">
        <v>209.44</v>
      </c>
    </row>
    <row r="377" spans="1:6" x14ac:dyDescent="0.25">
      <c r="A377" s="78" t="s">
        <v>1195</v>
      </c>
      <c r="B377" s="79" t="s">
        <v>1177</v>
      </c>
      <c r="C377" s="80">
        <v>28841.58</v>
      </c>
      <c r="D377" s="80">
        <v>9613.86</v>
      </c>
      <c r="E377" s="80">
        <v>0</v>
      </c>
      <c r="F377" s="80">
        <v>38455.440000000002</v>
      </c>
    </row>
    <row r="378" spans="1:6" x14ac:dyDescent="0.25">
      <c r="A378" s="76" t="s">
        <v>1196</v>
      </c>
      <c r="B378" s="73" t="s">
        <v>1197</v>
      </c>
      <c r="C378" s="77">
        <v>0</v>
      </c>
      <c r="D378" s="77">
        <v>0</v>
      </c>
      <c r="E378" s="77">
        <v>0</v>
      </c>
      <c r="F378" s="77">
        <v>0</v>
      </c>
    </row>
    <row r="379" spans="1:6" x14ac:dyDescent="0.25">
      <c r="A379" s="78" t="s">
        <v>1198</v>
      </c>
      <c r="B379" s="79" t="s">
        <v>703</v>
      </c>
      <c r="C379" s="80">
        <v>0</v>
      </c>
      <c r="D379" s="80">
        <v>0</v>
      </c>
      <c r="E379" s="80">
        <v>0</v>
      </c>
      <c r="F379" s="80">
        <v>0</v>
      </c>
    </row>
    <row r="380" spans="1:6" x14ac:dyDescent="0.25">
      <c r="A380" s="76" t="s">
        <v>1199</v>
      </c>
      <c r="B380" s="73" t="s">
        <v>1200</v>
      </c>
      <c r="C380" s="77">
        <v>-440160.32</v>
      </c>
      <c r="D380" s="77">
        <v>7396.38</v>
      </c>
      <c r="E380" s="77">
        <v>69879.319999999992</v>
      </c>
      <c r="F380" s="77">
        <v>-502643.26000000007</v>
      </c>
    </row>
    <row r="381" spans="1:6" x14ac:dyDescent="0.25">
      <c r="A381" s="76" t="s">
        <v>1201</v>
      </c>
      <c r="B381" s="73" t="s">
        <v>1202</v>
      </c>
      <c r="C381" s="77">
        <v>-440160.32</v>
      </c>
      <c r="D381" s="77">
        <v>7396.38</v>
      </c>
      <c r="E381" s="77">
        <v>69879.319999999992</v>
      </c>
      <c r="F381" s="77">
        <v>-502643.26000000007</v>
      </c>
    </row>
    <row r="382" spans="1:6" x14ac:dyDescent="0.25">
      <c r="A382" s="76" t="s">
        <v>1203</v>
      </c>
      <c r="B382" s="73" t="s">
        <v>1204</v>
      </c>
      <c r="C382" s="77">
        <v>9890.19</v>
      </c>
      <c r="D382" s="77">
        <v>431.8</v>
      </c>
      <c r="E382" s="77">
        <v>790.76</v>
      </c>
      <c r="F382" s="77">
        <v>9531.23</v>
      </c>
    </row>
    <row r="383" spans="1:6" x14ac:dyDescent="0.25">
      <c r="A383" s="78" t="s">
        <v>1205</v>
      </c>
      <c r="B383" s="79" t="s">
        <v>1206</v>
      </c>
      <c r="C383" s="80">
        <v>6955.27</v>
      </c>
      <c r="D383" s="80">
        <v>431.8</v>
      </c>
      <c r="E383" s="80">
        <v>0</v>
      </c>
      <c r="F383" s="80">
        <v>7387.07</v>
      </c>
    </row>
    <row r="384" spans="1:6" x14ac:dyDescent="0.25">
      <c r="A384" s="78" t="s">
        <v>1207</v>
      </c>
      <c r="B384" s="79" t="s">
        <v>1208</v>
      </c>
      <c r="C384" s="80">
        <v>798.58999999999992</v>
      </c>
      <c r="D384" s="80">
        <v>0</v>
      </c>
      <c r="E384" s="80">
        <v>790.76</v>
      </c>
      <c r="F384" s="80">
        <v>7.8299999999999699</v>
      </c>
    </row>
    <row r="385" spans="1:8" x14ac:dyDescent="0.25">
      <c r="A385" s="78" t="s">
        <v>1209</v>
      </c>
      <c r="B385" s="79" t="s">
        <v>1210</v>
      </c>
      <c r="C385" s="80">
        <v>2136.33</v>
      </c>
      <c r="D385" s="80">
        <v>0</v>
      </c>
      <c r="E385" s="80">
        <v>0</v>
      </c>
      <c r="F385" s="80">
        <v>2136.33</v>
      </c>
    </row>
    <row r="386" spans="1:8" x14ac:dyDescent="0.25">
      <c r="A386" s="76" t="s">
        <v>1211</v>
      </c>
      <c r="B386" s="73" t="s">
        <v>1204</v>
      </c>
      <c r="C386" s="77">
        <v>-450050.51</v>
      </c>
      <c r="D386" s="77">
        <v>6964.58</v>
      </c>
      <c r="E386" s="77">
        <v>69088.56</v>
      </c>
      <c r="F386" s="77">
        <v>-512174.49000000005</v>
      </c>
    </row>
    <row r="387" spans="1:8" x14ac:dyDescent="0.25">
      <c r="A387" s="78" t="s">
        <v>1212</v>
      </c>
      <c r="B387" s="79" t="s">
        <v>1213</v>
      </c>
      <c r="C387" s="80">
        <v>-6993.6100000000006</v>
      </c>
      <c r="D387" s="80">
        <v>6964.58</v>
      </c>
      <c r="E387" s="80">
        <v>0</v>
      </c>
      <c r="F387" s="80">
        <v>-29.030000000000655</v>
      </c>
    </row>
    <row r="388" spans="1:8" x14ac:dyDescent="0.25">
      <c r="A388" s="78" t="s">
        <v>1214</v>
      </c>
      <c r="B388" s="79" t="s">
        <v>1215</v>
      </c>
      <c r="C388" s="80">
        <v>-443056.9</v>
      </c>
      <c r="D388" s="80">
        <v>0</v>
      </c>
      <c r="E388" s="80">
        <v>69088.56</v>
      </c>
      <c r="F388" s="80">
        <v>-512145.46</v>
      </c>
      <c r="H388" s="52"/>
    </row>
    <row r="389" spans="1:8" x14ac:dyDescent="0.25">
      <c r="A389" s="76" t="s">
        <v>1216</v>
      </c>
      <c r="B389" s="73" t="s">
        <v>1217</v>
      </c>
      <c r="C389" s="77">
        <v>0</v>
      </c>
      <c r="D389" s="77">
        <v>0</v>
      </c>
      <c r="E389" s="77">
        <v>0</v>
      </c>
      <c r="F389" s="77">
        <v>0</v>
      </c>
    </row>
    <row r="390" spans="1:8" x14ac:dyDescent="0.25">
      <c r="A390" s="76" t="s">
        <v>1218</v>
      </c>
      <c r="B390" s="73" t="s">
        <v>1219</v>
      </c>
      <c r="C390" s="77">
        <v>0</v>
      </c>
      <c r="D390" s="77">
        <v>0</v>
      </c>
      <c r="E390" s="77">
        <v>0</v>
      </c>
      <c r="F390" s="77">
        <v>0</v>
      </c>
    </row>
    <row r="391" spans="1:8" x14ac:dyDescent="0.25">
      <c r="A391" s="76" t="s">
        <v>1220</v>
      </c>
      <c r="B391" s="73" t="s">
        <v>969</v>
      </c>
      <c r="C391" s="77">
        <v>0</v>
      </c>
      <c r="D391" s="77">
        <v>0</v>
      </c>
      <c r="E391" s="77">
        <v>0</v>
      </c>
      <c r="F391" s="77">
        <v>0</v>
      </c>
    </row>
    <row r="392" spans="1:8" x14ac:dyDescent="0.25">
      <c r="A392" s="78" t="s">
        <v>1221</v>
      </c>
      <c r="B392" s="79" t="s">
        <v>969</v>
      </c>
      <c r="C392" s="80">
        <v>0</v>
      </c>
      <c r="D392" s="80">
        <v>0</v>
      </c>
      <c r="E392" s="80">
        <v>0</v>
      </c>
      <c r="F392" s="80">
        <v>0</v>
      </c>
    </row>
    <row r="393" spans="1:8" x14ac:dyDescent="0.25">
      <c r="A393" s="73" t="s">
        <v>1222</v>
      </c>
      <c r="B393" s="77">
        <v>62766489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QUADRIMESTRAL</vt:lpstr>
      <vt:lpstr>SMAC SCEIC 2º QUAD.</vt:lpstr>
      <vt:lpstr>bal maio 2026</vt:lpstr>
      <vt:lpstr>bal junho 2026</vt:lpstr>
      <vt:lpstr>bal julho 2026</vt:lpstr>
      <vt:lpstr>bal agosto 2026</vt:lpstr>
      <vt:lpstr>QUADRIMESTRAL!Area_de_impressao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Poiesis</dc:creator>
  <cp:lastModifiedBy>Neuza Maria Menezes</cp:lastModifiedBy>
  <cp:lastPrinted>2025-01-17T18:01:26Z</cp:lastPrinted>
  <dcterms:created xsi:type="dcterms:W3CDTF">2024-05-21T01:10:42Z</dcterms:created>
  <dcterms:modified xsi:type="dcterms:W3CDTF">2026-09-24T17:41:53Z</dcterms:modified>
</cp:coreProperties>
</file>