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s compartilhados\POIESIS-PRESTACAO DE CONTAS\FINANCEIRO\QUADRIMESTRAL\2026\2º Quadrimestre 2026\"/>
    </mc:Choice>
  </mc:AlternateContent>
  <bookViews>
    <workbookView xWindow="0" yWindow="0" windowWidth="28770" windowHeight="12180" tabRatio="793"/>
  </bookViews>
  <sheets>
    <sheet name="QUADRIMESTRAL" sheetId="1" r:id="rId1"/>
    <sheet name="SMAC SCEIC 2Q 2026" sheetId="30" r:id="rId2"/>
    <sheet name="bal fábricas maio" sheetId="26" r:id="rId3"/>
    <sheet name="bal fábricas junho" sheetId="27" r:id="rId4"/>
    <sheet name="bal fábricas julho" sheetId="28" r:id="rId5"/>
    <sheet name="bal fábricas agosto" sheetId="29" r:id="rId6"/>
  </sheets>
  <externalReferences>
    <externalReference r:id="rId7"/>
  </externalReferences>
  <definedNames>
    <definedName name="_xlnm._FilterDatabase" localSheetId="0" hidden="1">QUADRIMESTRAL!$A$7:$K$98</definedName>
    <definedName name="_xlnm._FilterDatabase" hidden="1">#REF!</definedName>
    <definedName name="AccessDatabase" hidden="1">"C:\Meus documentos\2000 Pgtos.mdb"</definedName>
    <definedName name="_xlnm.Print_Area" localSheetId="0">QUADRIMESTRAL!$B$1:$J$76</definedName>
    <definedName name="CDC_EQUIP" localSheetId="0">#REF!</definedName>
    <definedName name="CDC_EQUIP">#REF!</definedName>
    <definedName name="DSDS" localSheetId="0" hidden="1">#REF!</definedName>
    <definedName name="DSDS" hidden="1">#REF!</definedName>
    <definedName name="dsdsds" localSheetId="0">#REF!</definedName>
    <definedName name="dsdsds">#REF!</definedName>
    <definedName name="dsdssds" localSheetId="0" hidden="1">#REF!</definedName>
    <definedName name="dsdssds" hidden="1">#REF!</definedName>
    <definedName name="FSDFSDFD" localSheetId="0" hidden="1">#REF!</definedName>
    <definedName name="FSDFSDFD" hidden="1">#REF!</definedName>
    <definedName name="gustavo" localSheetId="0" hidden="1">#REF!</definedName>
    <definedName name="gustavo" hidden="1">#REF!</definedName>
    <definedName name="PC_CTBXGER" localSheetId="0">#REF!</definedName>
    <definedName name="PC_CTBXGER">#REF!</definedName>
    <definedName name="PC_PESS" localSheetId="0">#REF!</definedName>
    <definedName name="PC_PESS">#REF!</definedName>
    <definedName name="SDADADA" localSheetId="0" hidden="1">#REF!</definedName>
    <definedName name="SDADADA" hidden="1">#REF!</definedName>
    <definedName name="Z" localSheetId="0" hidden="1">#REF!</definedName>
    <definedName name="Z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" i="29" l="1"/>
  <c r="I56" i="1" s="1"/>
  <c r="I55" i="1"/>
  <c r="I118" i="29"/>
  <c r="H117" i="29"/>
  <c r="H8" i="29"/>
  <c r="H7" i="29"/>
  <c r="I7" i="29" s="1"/>
  <c r="I117" i="29" l="1"/>
  <c r="I61" i="1" l="1"/>
  <c r="I63" i="1"/>
  <c r="I46" i="1"/>
  <c r="I45" i="1"/>
  <c r="I44" i="1"/>
  <c r="H118" i="28"/>
  <c r="H118" i="27"/>
  <c r="I7" i="27"/>
  <c r="H8" i="28"/>
  <c r="H7" i="28"/>
  <c r="I7" i="28" s="1"/>
  <c r="H55" i="1" s="1"/>
  <c r="H8" i="27"/>
  <c r="H7" i="27"/>
  <c r="I118" i="28"/>
  <c r="H117" i="28"/>
  <c r="H63" i="1"/>
  <c r="H61" i="1"/>
  <c r="H46" i="1"/>
  <c r="H45" i="1"/>
  <c r="H44" i="1"/>
  <c r="I118" i="27"/>
  <c r="H117" i="27"/>
  <c r="G61" i="1"/>
  <c r="I117" i="28" l="1"/>
  <c r="H56" i="1" s="1"/>
  <c r="G55" i="1"/>
  <c r="I117" i="27"/>
  <c r="G56" i="1" s="1"/>
  <c r="G63" i="1"/>
  <c r="G46" i="1"/>
  <c r="G45" i="1"/>
  <c r="G44" i="1"/>
  <c r="I7" i="26"/>
  <c r="F55" i="1"/>
  <c r="H65" i="26"/>
  <c r="F56" i="1"/>
  <c r="H8" i="26"/>
  <c r="H7" i="26"/>
  <c r="I118" i="26"/>
  <c r="H118" i="26"/>
  <c r="H117" i="26"/>
  <c r="I117" i="26" s="1"/>
  <c r="F63" i="1" l="1"/>
  <c r="F61" i="1"/>
  <c r="F46" i="1"/>
  <c r="F45" i="1"/>
  <c r="F44" i="1"/>
  <c r="I37" i="1"/>
  <c r="H37" i="1"/>
  <c r="G37" i="1"/>
  <c r="I35" i="1"/>
  <c r="I24" i="1" s="1"/>
  <c r="H35" i="1"/>
  <c r="H24" i="1" s="1"/>
  <c r="G35" i="1"/>
  <c r="G24" i="1" s="1"/>
  <c r="I34" i="1"/>
  <c r="H34" i="1"/>
  <c r="G34" i="1"/>
  <c r="I33" i="1"/>
  <c r="H33" i="1"/>
  <c r="G33" i="1"/>
  <c r="I32" i="1"/>
  <c r="H32" i="1"/>
  <c r="G32" i="1"/>
  <c r="I31" i="1"/>
  <c r="H31" i="1"/>
  <c r="G31" i="1"/>
  <c r="I30" i="1"/>
  <c r="H30" i="1"/>
  <c r="G30" i="1"/>
  <c r="I26" i="1"/>
  <c r="H26" i="1"/>
  <c r="G26" i="1"/>
  <c r="I21" i="1"/>
  <c r="H21" i="1"/>
  <c r="G21" i="1"/>
  <c r="I20" i="1"/>
  <c r="H20" i="1"/>
  <c r="G20" i="1"/>
  <c r="I11" i="1"/>
  <c r="H11" i="1"/>
  <c r="G11" i="1"/>
  <c r="I10" i="1"/>
  <c r="H10" i="1"/>
  <c r="G10" i="1"/>
  <c r="I8" i="1"/>
  <c r="H8" i="1"/>
  <c r="G8" i="1"/>
  <c r="F37" i="1"/>
  <c r="F35" i="1"/>
  <c r="F24" i="1" s="1"/>
  <c r="F34" i="1"/>
  <c r="F33" i="1"/>
  <c r="F32" i="1"/>
  <c r="F31" i="1"/>
  <c r="F30" i="1"/>
  <c r="F26" i="1"/>
  <c r="F21" i="1"/>
  <c r="F20" i="1"/>
  <c r="F11" i="1"/>
  <c r="F10" i="1"/>
  <c r="F8" i="1"/>
  <c r="L65" i="30"/>
  <c r="M72" i="30" l="1"/>
  <c r="M71" i="30"/>
  <c r="M70" i="30"/>
  <c r="M69" i="30"/>
  <c r="M68" i="30"/>
  <c r="M67" i="30"/>
  <c r="M66" i="30"/>
  <c r="M65" i="30"/>
  <c r="O65" i="30" s="1"/>
  <c r="L64" i="30"/>
  <c r="I22" i="1" s="1"/>
  <c r="K64" i="30"/>
  <c r="H22" i="1" s="1"/>
  <c r="J64" i="30"/>
  <c r="G22" i="1" s="1"/>
  <c r="I64" i="30"/>
  <c r="F22" i="1" s="1"/>
  <c r="L55" i="30"/>
  <c r="I14" i="1" s="1"/>
  <c r="K55" i="30"/>
  <c r="H14" i="1" s="1"/>
  <c r="J55" i="30"/>
  <c r="G14" i="1" s="1"/>
  <c r="I55" i="30"/>
  <c r="F14" i="1" s="1"/>
  <c r="M52" i="30"/>
  <c r="M64" i="30" l="1"/>
  <c r="M55" i="30"/>
  <c r="J61" i="1"/>
  <c r="J63" i="1" l="1"/>
  <c r="J62" i="1"/>
  <c r="J33" i="1" l="1"/>
  <c r="H7" i="1" l="1"/>
  <c r="G7" i="1"/>
  <c r="F60" i="1"/>
  <c r="I28" i="1"/>
  <c r="F7" i="1"/>
  <c r="G28" i="1" l="1"/>
  <c r="H28" i="1"/>
  <c r="I7" i="1"/>
  <c r="I60" i="1"/>
  <c r="G60" i="1"/>
  <c r="F28" i="1"/>
  <c r="J60" i="1" l="1"/>
  <c r="H43" i="1"/>
  <c r="G43" i="1"/>
  <c r="J44" i="1"/>
  <c r="J34" i="1"/>
  <c r="H13" i="1"/>
  <c r="H12" i="1" s="1"/>
  <c r="J21" i="1"/>
  <c r="J25" i="1"/>
  <c r="J11" i="1"/>
  <c r="I54" i="1"/>
  <c r="H54" i="1"/>
  <c r="I43" i="1"/>
  <c r="F43" i="1"/>
  <c r="J46" i="1"/>
  <c r="J45" i="1"/>
  <c r="J39" i="1"/>
  <c r="J38" i="1"/>
  <c r="J36" i="1"/>
  <c r="J31" i="1"/>
  <c r="J27" i="1"/>
  <c r="J23" i="1"/>
  <c r="J20" i="1"/>
  <c r="J19" i="1"/>
  <c r="J18" i="1"/>
  <c r="J17" i="1"/>
  <c r="J16" i="1"/>
  <c r="J15" i="1"/>
  <c r="J10" i="1"/>
  <c r="J43" i="1" l="1"/>
  <c r="J22" i="1"/>
  <c r="G13" i="1"/>
  <c r="G12" i="1" s="1"/>
  <c r="J37" i="1"/>
  <c r="J26" i="1"/>
  <c r="J32" i="1"/>
  <c r="F13" i="1"/>
  <c r="F12" i="1" s="1"/>
  <c r="J14" i="1"/>
  <c r="J13" i="1" s="1"/>
  <c r="I13" i="1"/>
  <c r="I12" i="1" s="1"/>
  <c r="J24" i="1"/>
  <c r="J35" i="1"/>
  <c r="J30" i="1"/>
  <c r="H41" i="1"/>
  <c r="H58" i="1" s="1"/>
  <c r="J8" i="1"/>
  <c r="J9" i="1"/>
  <c r="J7" i="1" l="1"/>
  <c r="J28" i="1"/>
  <c r="J12" i="1" s="1"/>
  <c r="F41" i="1"/>
  <c r="G41" i="1"/>
  <c r="I41" i="1"/>
  <c r="I58" i="1" s="1"/>
  <c r="H48" i="1"/>
  <c r="J41" i="1" l="1"/>
  <c r="G48" i="1"/>
  <c r="I48" i="1"/>
  <c r="F48" i="1"/>
  <c r="J48" i="1" l="1"/>
  <c r="I66" i="1" l="1"/>
  <c r="J55" i="1" l="1"/>
  <c r="F54" i="1"/>
  <c r="F58" i="1" s="1"/>
  <c r="F66" i="1" s="1"/>
  <c r="G54" i="1"/>
  <c r="G58" i="1" s="1"/>
  <c r="G66" i="1" s="1"/>
  <c r="J56" i="1" l="1"/>
  <c r="J54" i="1" s="1"/>
  <c r="J58" i="1" s="1"/>
  <c r="J66" i="1" s="1"/>
  <c r="H60" i="1"/>
  <c r="H66" i="1" s="1"/>
</calcChain>
</file>

<file path=xl/sharedStrings.xml><?xml version="1.0" encoding="utf-8"?>
<sst xmlns="http://schemas.openxmlformats.org/spreadsheetml/2006/main" count="4140" uniqueCount="1190">
  <si>
    <t>Contador</t>
  </si>
  <si>
    <t>SALDO DISPONÍVEL ( G+H)</t>
  </si>
  <si>
    <t>(=)</t>
  </si>
  <si>
    <t>Saldo do Exercício - Contrato de Gestão Captações</t>
  </si>
  <si>
    <t>Saldo do Exercício - Contrato de Gestão Contingência</t>
  </si>
  <si>
    <t>Saldo do Exercício - Contrato de Gestão Reservas</t>
  </si>
  <si>
    <t>Saldo do Exercício - Contrato de Gestão Repasses</t>
  </si>
  <si>
    <t>H- SALDO INICIO PERÍODO - CAIXA</t>
  </si>
  <si>
    <t>VARIAÇÃO CAIXA ( C+F)</t>
  </si>
  <si>
    <t>G-</t>
  </si>
  <si>
    <t>Adições/(Reduções) - Passivos</t>
  </si>
  <si>
    <t>(Adições)/Reduções - Ativos</t>
  </si>
  <si>
    <t>DEMONSTRATIVO FLUXO DE CAIXA</t>
  </si>
  <si>
    <t xml:space="preserve">F- </t>
  </si>
  <si>
    <t>APURAÇÃO MENSAL (C-D)</t>
  </si>
  <si>
    <t>Saldo Ínicio do Exercício - Contrato de Gestão Contingência</t>
  </si>
  <si>
    <t>Saldo Ínicio do Exercício - Contrato de Gestão Reservas</t>
  </si>
  <si>
    <t>Saldo Ínicio do Exercício - Contrato de Gestão Repasses</t>
  </si>
  <si>
    <t>E- SALDO FINAL - RECURSOS CONTRATO DE GESTÃO (C+D)</t>
  </si>
  <si>
    <t>Ocultar</t>
  </si>
  <si>
    <t>D- SALDO INICIO PERÍODO - RECURSOS CONTRATO DE GESTÃO</t>
  </si>
  <si>
    <t>TOTAL DEMONSTRATIVO RECEITAS - DESPESAS (A-B)</t>
  </si>
  <si>
    <t>C-</t>
  </si>
  <si>
    <t>Reversões/Transferências Vinculados ao(s) Contratos de Gestão.</t>
  </si>
  <si>
    <t>8.</t>
  </si>
  <si>
    <t>Investimentos com Recursos Vinculados ao Contrato de Gestão.</t>
  </si>
  <si>
    <t>7.</t>
  </si>
  <si>
    <r>
      <t xml:space="preserve">Despesas Financeiras </t>
    </r>
    <r>
      <rPr>
        <sz val="9"/>
        <color theme="1"/>
        <rFont val="Tahoma"/>
        <family val="2"/>
      </rPr>
      <t>( Despesas bancárias, impostos)</t>
    </r>
  </si>
  <si>
    <t>6.</t>
  </si>
  <si>
    <t>Programa de Comunicação</t>
  </si>
  <si>
    <t>5.4</t>
  </si>
  <si>
    <t>Programa Fábrica Aberta ( Articulação e Difusão)</t>
  </si>
  <si>
    <t>5.3</t>
  </si>
  <si>
    <t>Programa/Ação Artistíco Pedagógico</t>
  </si>
  <si>
    <t>5.2</t>
  </si>
  <si>
    <t>Programa Biblioteca</t>
  </si>
  <si>
    <t>5.1</t>
  </si>
  <si>
    <t>Programa de Trabalho Área Fim</t>
  </si>
  <si>
    <t>5.</t>
  </si>
  <si>
    <r>
      <t xml:space="preserve">Programa de Edificações </t>
    </r>
    <r>
      <rPr>
        <sz val="9"/>
        <color theme="1"/>
        <rFont val="Tahoma"/>
        <family val="2"/>
      </rPr>
      <t>( Conservação, manutenção e segurança)</t>
    </r>
  </si>
  <si>
    <t>4.</t>
  </si>
  <si>
    <r>
      <t xml:space="preserve">Custos gerais administrativos e Institucionais </t>
    </r>
    <r>
      <rPr>
        <sz val="9"/>
        <color theme="1"/>
        <rFont val="Tahoma"/>
        <family val="2"/>
      </rPr>
      <t>( Locações de imóveis, Utilidades públicas, materiais de consumo, transportes, outras)</t>
    </r>
  </si>
  <si>
    <t>3.</t>
  </si>
  <si>
    <r>
      <rPr>
        <b/>
        <sz val="9"/>
        <color theme="1"/>
        <rFont val="Tahoma"/>
        <family val="2"/>
      </rPr>
      <t>Prestadores de serviços (Consultorias/Assessorias/Pessoas Jurídicas) - Área Meio</t>
    </r>
    <r>
      <rPr>
        <sz val="9"/>
        <color theme="1"/>
        <rFont val="Tahoma"/>
        <family val="2"/>
      </rPr>
      <t xml:space="preserve"> (Limpeza, vigilância, assessorias, informática, outros serviços prestados)</t>
    </r>
  </si>
  <si>
    <t>2.</t>
  </si>
  <si>
    <t>Estágios / Aprendizes</t>
  </si>
  <si>
    <t>1.3</t>
  </si>
  <si>
    <t>Diretoria</t>
  </si>
  <si>
    <t>1.2</t>
  </si>
  <si>
    <t>CLT + Encargos</t>
  </si>
  <si>
    <t>1.1</t>
  </si>
  <si>
    <t>Recursos Humanos</t>
  </si>
  <si>
    <t>1.</t>
  </si>
  <si>
    <t>DEMONSTRATIVO DAS DESPESAS REALIZADAS</t>
  </si>
  <si>
    <t>B</t>
  </si>
  <si>
    <t>Receitas com Aplicações Financeiras</t>
  </si>
  <si>
    <t>Outras receitas</t>
  </si>
  <si>
    <t>Receitas Próprias</t>
  </si>
  <si>
    <t>Repasse Público Recebido</t>
  </si>
  <si>
    <t>DEMONSTRATIVO DAS RECEITAS REALIZADAS</t>
  </si>
  <si>
    <t xml:space="preserve">A- </t>
  </si>
  <si>
    <t>Objeto Contratual: FÁBRICAS DE CULTURA SETOR B</t>
  </si>
  <si>
    <t>Descrição</t>
  </si>
  <si>
    <t>Repasse Contrato de Gestão</t>
  </si>
  <si>
    <t>Movimentação de Recursos Reservados</t>
  </si>
  <si>
    <t>1.2.1</t>
  </si>
  <si>
    <t>1.2.2</t>
  </si>
  <si>
    <t>Reversão de Recursos de Reserva</t>
  </si>
  <si>
    <t>1.2.3</t>
  </si>
  <si>
    <t>Constituição Recursos de Contingência</t>
  </si>
  <si>
    <t>1.2.4</t>
  </si>
  <si>
    <t>Reversão de Recursos de Contingência</t>
  </si>
  <si>
    <t>1.2.5</t>
  </si>
  <si>
    <t>1.2.6</t>
  </si>
  <si>
    <t>Reversão de outras reservas (especificar)</t>
  </si>
  <si>
    <t>Outras Receitas</t>
  </si>
  <si>
    <t>1.3.1</t>
  </si>
  <si>
    <t>Recursos de Investimento do Contrato de Gestão</t>
  </si>
  <si>
    <t>2.1</t>
  </si>
  <si>
    <t>Recursos de Captação</t>
  </si>
  <si>
    <t>3.1</t>
  </si>
  <si>
    <t>Recurso de Captação Voltado a Custeio</t>
  </si>
  <si>
    <t>3.1.1</t>
  </si>
  <si>
    <t>Captação de Recursos Operacionais (bilheteria, cessão onerosa de espaço, loja, café, doações, estacionamento, etc)</t>
  </si>
  <si>
    <t>3.1.2</t>
  </si>
  <si>
    <t>Captação de Recursos Incentivados</t>
  </si>
  <si>
    <t>3.1.3</t>
  </si>
  <si>
    <t>3.1.4</t>
  </si>
  <si>
    <t>Parcerias</t>
  </si>
  <si>
    <t>3.2</t>
  </si>
  <si>
    <t>Recursos de Captação voltados a Investimentos</t>
  </si>
  <si>
    <t>4</t>
  </si>
  <si>
    <t>4.1</t>
  </si>
  <si>
    <t>4.2</t>
  </si>
  <si>
    <t>Receita de Captação Apropriada</t>
  </si>
  <si>
    <t>4.2.1</t>
  </si>
  <si>
    <t>4.2.2</t>
  </si>
  <si>
    <t>4.2.3</t>
  </si>
  <si>
    <t>4.2.4</t>
  </si>
  <si>
    <t>4.3</t>
  </si>
  <si>
    <t>Total das Receitas Financeiras</t>
  </si>
  <si>
    <t>5</t>
  </si>
  <si>
    <t>Receitas para realização de metas condicionadas</t>
  </si>
  <si>
    <t>Total de Despesas</t>
  </si>
  <si>
    <t>6.1</t>
  </si>
  <si>
    <t>Subtotal Despesas</t>
  </si>
  <si>
    <t>6.1.1</t>
  </si>
  <si>
    <t>Recursos Humanos - Salários, encargos e benefícios</t>
  </si>
  <si>
    <t>6.1.1.1</t>
  </si>
  <si>
    <t>6.1.1.1.1</t>
  </si>
  <si>
    <t>6.1.1.1.2</t>
  </si>
  <si>
    <t>6.1.1.2</t>
  </si>
  <si>
    <t>Demais Funcionários</t>
  </si>
  <si>
    <t>6.1.1.2.1</t>
  </si>
  <si>
    <t>6.1.1.2.2</t>
  </si>
  <si>
    <t>6.1.1.3</t>
  </si>
  <si>
    <t>Estagiários</t>
  </si>
  <si>
    <t>6.1.1.3.1</t>
  </si>
  <si>
    <t>6.1.1.3.2</t>
  </si>
  <si>
    <t>6.1.1.4</t>
  </si>
  <si>
    <t>Aprendizes</t>
  </si>
  <si>
    <t>6.1.1.4.1</t>
  </si>
  <si>
    <t>6.1.1.4.2</t>
  </si>
  <si>
    <t>6.1.2</t>
  </si>
  <si>
    <t>6.1.2.1</t>
  </si>
  <si>
    <t>Limpeza</t>
  </si>
  <si>
    <t>6.1.2.2</t>
  </si>
  <si>
    <t>Vigilância / portaria / segurança</t>
  </si>
  <si>
    <t>6.1.2.3</t>
  </si>
  <si>
    <t>Jurídica</t>
  </si>
  <si>
    <t>6.1.2.4</t>
  </si>
  <si>
    <t>Informática</t>
  </si>
  <si>
    <t>6.1.2.5</t>
  </si>
  <si>
    <t>6.1.2.6</t>
  </si>
  <si>
    <t>Contábil</t>
  </si>
  <si>
    <t>6.1.2.7</t>
  </si>
  <si>
    <t>Auditoria</t>
  </si>
  <si>
    <t>6.1.2.8</t>
  </si>
  <si>
    <t>Desenvolvimento Organizacional</t>
  </si>
  <si>
    <t>DESENVOLVIMENTO ORGANIZACIONAL</t>
  </si>
  <si>
    <t>6.1.3</t>
  </si>
  <si>
    <t>Custos Administrativos e Institucionais</t>
  </si>
  <si>
    <t>6.1.3.1</t>
  </si>
  <si>
    <t>Locação de imóveis</t>
  </si>
  <si>
    <t>6.1.3.2</t>
  </si>
  <si>
    <t>6.1.3.2.1</t>
  </si>
  <si>
    <t>6.1.3.2.2</t>
  </si>
  <si>
    <t>6.1.3.2.3</t>
  </si>
  <si>
    <t>6.1.3.2.4</t>
  </si>
  <si>
    <t>6.1.3.2.5</t>
  </si>
  <si>
    <t>6.1.3.2.6</t>
  </si>
  <si>
    <t>6.1.3.3</t>
  </si>
  <si>
    <t>Uniformes e EPIs</t>
  </si>
  <si>
    <t>6.1.3.4</t>
  </si>
  <si>
    <t>Viagens e Estadias</t>
  </si>
  <si>
    <t>6.1.3.5</t>
  </si>
  <si>
    <t>Material de consumo, escritório e limpeza</t>
  </si>
  <si>
    <t>6.1.3.6</t>
  </si>
  <si>
    <t>Despesas tributárias e financeiras</t>
  </si>
  <si>
    <t>6.1.3.7</t>
  </si>
  <si>
    <t>6.1.3.8</t>
  </si>
  <si>
    <t>Treinamento de Funcionários</t>
  </si>
  <si>
    <t>6.1.3.9</t>
  </si>
  <si>
    <t>6.1.4</t>
  </si>
  <si>
    <t>6.1.4.1</t>
  </si>
  <si>
    <t>6.1.4.2</t>
  </si>
  <si>
    <t>Projetos/benfeitorias (recuperação e adaptação de estruturas)</t>
  </si>
  <si>
    <t>6.1.4.3</t>
  </si>
  <si>
    <t>Sistema de Monitoramento de Segurança e AVCB</t>
  </si>
  <si>
    <t>6.1.4.4</t>
  </si>
  <si>
    <t>Equipamentos / Implementos</t>
  </si>
  <si>
    <t>6.1.4.5</t>
  </si>
  <si>
    <t>Seguros (predial, incêndio, etc.)</t>
  </si>
  <si>
    <t>6.1.5</t>
  </si>
  <si>
    <t>Programas de Trabalho da Área Fim</t>
  </si>
  <si>
    <t>6.1.5.1</t>
  </si>
  <si>
    <t>Programas Biblioteca</t>
  </si>
  <si>
    <t>6.1.5.1.1</t>
  </si>
  <si>
    <t>Programação</t>
  </si>
  <si>
    <t>6.1.5.1.2</t>
  </si>
  <si>
    <t>Acervo</t>
  </si>
  <si>
    <t>6.1.5.1.3</t>
  </si>
  <si>
    <t>Serviço de assinatura de conteúdo</t>
  </si>
  <si>
    <t>6.1.5.2</t>
  </si>
  <si>
    <t>Programas Fábrica Aberta (Articulação e Difusão)</t>
  </si>
  <si>
    <t>6.1.5.2.1</t>
  </si>
  <si>
    <t>Programas Fábrica Aberta/Eventos e Apresentações</t>
  </si>
  <si>
    <t>6.1.5.2.2</t>
  </si>
  <si>
    <t>Locação equipamentos som/Luz</t>
  </si>
  <si>
    <t>6.1.5.2.3</t>
  </si>
  <si>
    <t>Formação de Público (transporte)</t>
  </si>
  <si>
    <t>6.1.5.2.4</t>
  </si>
  <si>
    <t>Parcerias (Programação Fábrica Aberta)</t>
  </si>
  <si>
    <t>6.1.5.3</t>
  </si>
  <si>
    <t>Programas /ações Artístico-Pedagógicos</t>
  </si>
  <si>
    <t>6.1.5.3.1</t>
  </si>
  <si>
    <t>Projeto Espetáculo</t>
  </si>
  <si>
    <t>6.1.5.3.2</t>
  </si>
  <si>
    <t>6.1.5.3.3</t>
  </si>
  <si>
    <t>Material de Ateliê</t>
  </si>
  <si>
    <t>6.1.5.3.4</t>
  </si>
  <si>
    <t>Lanches</t>
  </si>
  <si>
    <t>6.1.5.3.5</t>
  </si>
  <si>
    <t>Bolsistas</t>
  </si>
  <si>
    <t>6.1.5.3.6</t>
  </si>
  <si>
    <t>Bolsistas: alimentação e transporte</t>
  </si>
  <si>
    <t>6.1.5.3.7</t>
  </si>
  <si>
    <t>Contratação Profissionais</t>
  </si>
  <si>
    <t>6.1.5.3.8</t>
  </si>
  <si>
    <t>Licenças Software</t>
  </si>
  <si>
    <t>6.1.6</t>
  </si>
  <si>
    <t>Comunicação e Imprensa</t>
  </si>
  <si>
    <t>6.1.6.1</t>
  </si>
  <si>
    <t>Plano de Comunicação e Site</t>
  </si>
  <si>
    <t>6.1.6.2</t>
  </si>
  <si>
    <t>Projetos gráficos e materiais de comunicação</t>
  </si>
  <si>
    <t>6.1.6.3</t>
  </si>
  <si>
    <t>Publicações</t>
  </si>
  <si>
    <t>6.1.6.4</t>
  </si>
  <si>
    <t>Evento inaugural</t>
  </si>
  <si>
    <t>6.1.6.5</t>
  </si>
  <si>
    <t>Outros (especificar)</t>
  </si>
  <si>
    <t>6.2</t>
  </si>
  <si>
    <t>Depreciação/Amortização/Exaustão/Baixa de Imobilizado</t>
  </si>
  <si>
    <t>6.2.1</t>
  </si>
  <si>
    <t>Depreciação</t>
  </si>
  <si>
    <t>6.2.2</t>
  </si>
  <si>
    <t>Amortização</t>
  </si>
  <si>
    <t>6.2.3</t>
  </si>
  <si>
    <t>8.1</t>
  </si>
  <si>
    <t>Equipamentos de informática</t>
  </si>
  <si>
    <t>8.2</t>
  </si>
  <si>
    <t>8.3</t>
  </si>
  <si>
    <t>Máquinas e equipamentos</t>
  </si>
  <si>
    <t>8.4</t>
  </si>
  <si>
    <t>Software</t>
  </si>
  <si>
    <t>8.5</t>
  </si>
  <si>
    <t>Instrumentos Ateliê</t>
  </si>
  <si>
    <t>8.6</t>
  </si>
  <si>
    <t>Aquisição de acervo</t>
  </si>
  <si>
    <t>8.7</t>
  </si>
  <si>
    <t>Equipamentos de Audio e Video</t>
  </si>
  <si>
    <t>9.1</t>
  </si>
  <si>
    <t>9.2</t>
  </si>
  <si>
    <t>Gerador250 CV</t>
  </si>
  <si>
    <t>9.3</t>
  </si>
  <si>
    <t>Containeres (sanitários, camarins, administração)</t>
  </si>
  <si>
    <t>9.4</t>
  </si>
  <si>
    <t>9.5</t>
  </si>
  <si>
    <t>Iluminação cênica e som</t>
  </si>
  <si>
    <t>9.6</t>
  </si>
  <si>
    <t>Assessoria técnica (gerenciamento)</t>
  </si>
  <si>
    <t>10.1</t>
  </si>
  <si>
    <t>10.2</t>
  </si>
  <si>
    <t>10.4</t>
  </si>
  <si>
    <t>10.5</t>
  </si>
  <si>
    <t>10.6</t>
  </si>
  <si>
    <t>10.7</t>
  </si>
  <si>
    <t>11.1</t>
  </si>
  <si>
    <t>11.2</t>
  </si>
  <si>
    <t>11.3</t>
  </si>
  <si>
    <t>11.4</t>
  </si>
  <si>
    <t>Demais Saldos (especificar)</t>
  </si>
  <si>
    <t>Outras Despesas (Sistemas de Gestão)</t>
  </si>
  <si>
    <t>6.1.5.1.4</t>
  </si>
  <si>
    <t>Transporte</t>
  </si>
  <si>
    <t>6.1.5.4</t>
  </si>
  <si>
    <t>Circulação - novos projetos (interiorização, Bienal, EMTU, Fundação Casa, Praça da Cidadania)</t>
  </si>
  <si>
    <t>6.1.5.4.1</t>
  </si>
  <si>
    <t>6.1.5.4.2</t>
  </si>
  <si>
    <t>6.1.5.4.3</t>
  </si>
  <si>
    <t>6.1.5.4.4</t>
  </si>
  <si>
    <t>Fundação Casa</t>
  </si>
  <si>
    <t>6.1.5.4.5</t>
  </si>
  <si>
    <t>Fábricas na Paulista</t>
  </si>
  <si>
    <t>6.1.5.4.6</t>
  </si>
  <si>
    <t>Virada Sustentável</t>
  </si>
  <si>
    <t>Cine sustentável</t>
  </si>
  <si>
    <t>8.8</t>
  </si>
  <si>
    <t>Investimentos Cine Sustentável</t>
  </si>
  <si>
    <t>6.1.4.1.1</t>
  </si>
  <si>
    <t>5.5</t>
  </si>
  <si>
    <t>Programa Circulação - Novos Projetos</t>
  </si>
  <si>
    <t>Italo Borges De Souza</t>
  </si>
  <si>
    <t>CRC 1SP-302854/O-6</t>
  </si>
  <si>
    <t xml:space="preserve"> CPF: 229.770.258-20</t>
  </si>
  <si>
    <t>3.1.4.1</t>
  </si>
  <si>
    <t>Financeiras - Aporte de Recursos diretos</t>
  </si>
  <si>
    <t>3.1.4.2</t>
  </si>
  <si>
    <t>Não financeira</t>
  </si>
  <si>
    <t>Serviços das rotinas de manutenção predial</t>
  </si>
  <si>
    <t>6.1.4.1.2</t>
  </si>
  <si>
    <t>Serviços eventuais de manutenção predial</t>
  </si>
  <si>
    <t>Internacionalização</t>
  </si>
  <si>
    <t>Parceria Fábricas-SME</t>
  </si>
  <si>
    <t>Maio_2026</t>
  </si>
  <si>
    <t>Junho_2026</t>
  </si>
  <si>
    <t>Julho_2026</t>
  </si>
  <si>
    <t>Agosto_2026</t>
  </si>
  <si>
    <t>Total 2º Q. 2026</t>
  </si>
  <si>
    <t>INSTITUTO - POIESIS</t>
  </si>
  <si>
    <t>CNPJ : 00.894.851/0001-25</t>
  </si>
  <si>
    <t>Balancete de Verificação de 01/01/2026 a 30/04/2026</t>
  </si>
  <si>
    <t>Conta</t>
  </si>
  <si>
    <t>Saldo anterior</t>
  </si>
  <si>
    <t>Débito</t>
  </si>
  <si>
    <t>Crédito</t>
  </si>
  <si>
    <t>Saldo</t>
  </si>
  <si>
    <t>1</t>
  </si>
  <si>
    <t>ATIVO</t>
  </si>
  <si>
    <t>ATIVO CIRCULANTE</t>
  </si>
  <si>
    <t>1.1.01</t>
  </si>
  <si>
    <t>CAIXA E EQUIVALENTE DE CAIXA</t>
  </si>
  <si>
    <t>1.1.01.01</t>
  </si>
  <si>
    <t>CAIXA</t>
  </si>
  <si>
    <t>1.1.01.01.001</t>
  </si>
  <si>
    <t>FUNDO FIXO - CASA DAS ROSAS</t>
  </si>
  <si>
    <t>1.1.01.01.002</t>
  </si>
  <si>
    <t>FUNDO FIXO - CASA GUILHERME DE ALMEIDA</t>
  </si>
  <si>
    <t>1.1.01.01.003</t>
  </si>
  <si>
    <t>FUNDO FIXO - CASA MÁRIO DE ANDRADE</t>
  </si>
  <si>
    <t>1.1.01.01.004</t>
  </si>
  <si>
    <t>FUNDO FIXO - FC JARDIM SÃO LUIZ</t>
  </si>
  <si>
    <t>1.1.01.01.005</t>
  </si>
  <si>
    <t>FUNDO FIXO - FC VL NOVA CACHOEIRINHA</t>
  </si>
  <si>
    <t>1.1.01.01.007</t>
  </si>
  <si>
    <t>FUNDO FIXO  - FC JARDIM CAPÃO REDONDO</t>
  </si>
  <si>
    <t>1.1.01.01.008</t>
  </si>
  <si>
    <t>FUNDO FIXO - FC BRASILÂNDIA</t>
  </si>
  <si>
    <t>1.1.01.01.009</t>
  </si>
  <si>
    <t>FUNDO FIXO - FC JAÇANÃ</t>
  </si>
  <si>
    <t>1.1.01.01.010</t>
  </si>
  <si>
    <t>FUNDO FIXO -  FC - DIADEMA</t>
  </si>
  <si>
    <t>1.1.01.01.011</t>
  </si>
  <si>
    <t>FUNDO FIXO - FC - IGUAPE</t>
  </si>
  <si>
    <t>1.1.01.01.012</t>
  </si>
  <si>
    <t>FUNDO FIXO - FC  - OSASCO</t>
  </si>
  <si>
    <t>1.1.01.01.014</t>
  </si>
  <si>
    <t>FUNDO FIXO - FC NUCLEO TAIPAS</t>
  </si>
  <si>
    <t>1.1.01.01.015</t>
  </si>
  <si>
    <t>FUNDO FIXO - SEDE</t>
  </si>
  <si>
    <t>1.1.01.01.017</t>
  </si>
  <si>
    <t>FUNDO FIXO - COMPRAS</t>
  </si>
  <si>
    <t>1.1.01.02</t>
  </si>
  <si>
    <t>BANCOS CONTA MOVIMENTO</t>
  </si>
  <si>
    <t>1.1.01.02.002</t>
  </si>
  <si>
    <t>BANCO DO BRASIL 60010-5 - R. DE REPASSE</t>
  </si>
  <si>
    <t>1.1.01.02.004</t>
  </si>
  <si>
    <t>BANCO DO BRASIL 60030-X - R. DE CONTING.</t>
  </si>
  <si>
    <t>1.1.01.02.006</t>
  </si>
  <si>
    <t>BANCO DO BRASIL-11540-1 - R. DE REPASSE</t>
  </si>
  <si>
    <t>1.1.01.02.008</t>
  </si>
  <si>
    <t>BANCO DO BRASIL-11542-8 - R. DE CONTING.</t>
  </si>
  <si>
    <t>1.1.01.02.009</t>
  </si>
  <si>
    <t>BANCO DO BRASIL-11544-4 - R. DE CAPTAÇÃO</t>
  </si>
  <si>
    <t>1.1.01.02.013</t>
  </si>
  <si>
    <t>BANCO DO BRASIL-13279-9 - PROJETO FLUXO SP</t>
  </si>
  <si>
    <t>1.1.01.02.014</t>
  </si>
  <si>
    <t>BANCO DO BRASIL-13280-2 - PROJETO FLUXO SP</t>
  </si>
  <si>
    <t>1.1.01.03</t>
  </si>
  <si>
    <t>APLICAÇÕES FINANCEIRAS</t>
  </si>
  <si>
    <t>1.1.01.03.001</t>
  </si>
  <si>
    <t>BANCO DO BRASIL - 106615-3 - POIESIS</t>
  </si>
  <si>
    <t>1.1.01.03.002</t>
  </si>
  <si>
    <t>BANCO DO BRASIL 60010-5 - APLIC - R. DE REPASSE</t>
  </si>
  <si>
    <t>1.1.01.03.004</t>
  </si>
  <si>
    <t>1.1.01.03.006</t>
  </si>
  <si>
    <t>1.1.01.03.007</t>
  </si>
  <si>
    <t>BANCO DO BRASIL-11541-X - R. DE RESERVA</t>
  </si>
  <si>
    <t>1.1.01.03.008</t>
  </si>
  <si>
    <t>1.1.01.03.009</t>
  </si>
  <si>
    <t>1.1.02</t>
  </si>
  <si>
    <t>REALIZAVEIS A CURTO PRAZO</t>
  </si>
  <si>
    <t>1.1.02.01</t>
  </si>
  <si>
    <t>CONTAS A RECEBER</t>
  </si>
  <si>
    <t>1.1.02.01.001</t>
  </si>
  <si>
    <t>1.1.02.01.002</t>
  </si>
  <si>
    <t>ALUGUEIS A RECEBER</t>
  </si>
  <si>
    <t>1.1.02.01.010</t>
  </si>
  <si>
    <t>VALORES A IDENTIFICAR</t>
  </si>
  <si>
    <t>1.1.02.02</t>
  </si>
  <si>
    <t>ADIANTAMENTOS</t>
  </si>
  <si>
    <t>1.1.02.02.001</t>
  </si>
  <si>
    <t>ADIANTAMENTO DE FERIAS</t>
  </si>
  <si>
    <t>1.1.02.02.002</t>
  </si>
  <si>
    <t>ADIANTAMENTO A FORNECEDORES</t>
  </si>
  <si>
    <t>1.1.02.02.003</t>
  </si>
  <si>
    <t>ADIANTAMENTO SALARIAL</t>
  </si>
  <si>
    <t>1.1.02.02.005</t>
  </si>
  <si>
    <t>ADIANTAMENTO PARA DESPESAS DE EVENTOS</t>
  </si>
  <si>
    <t>1.1.02.02.009</t>
  </si>
  <si>
    <t>ADIANTAMENTOS DIÁRIAS DE VIAGEM</t>
  </si>
  <si>
    <t>1.1.02.02.010</t>
  </si>
  <si>
    <t>TRANSFERÊNCIAS PARA MATRIZ OU FILIADAS</t>
  </si>
  <si>
    <t>1.1.02.02.011</t>
  </si>
  <si>
    <t>ADIANTAMENTO DE RESCISÃO</t>
  </si>
  <si>
    <t>1.1.02.03</t>
  </si>
  <si>
    <t>IMPOSTOS A COMPENSAR</t>
  </si>
  <si>
    <t>1.1.02.03.001</t>
  </si>
  <si>
    <t>IRRF A RECUPERAR</t>
  </si>
  <si>
    <t>1.1.02.03.002</t>
  </si>
  <si>
    <t>INSS A RECUPERAR</t>
  </si>
  <si>
    <t>1.1.02.05</t>
  </si>
  <si>
    <t>DESPESAS ANTECIPADAS</t>
  </si>
  <si>
    <t>1.1.02.05.001</t>
  </si>
  <si>
    <t>SEGUROS A APROPRIAR</t>
  </si>
  <si>
    <t>1.1.02.06</t>
  </si>
  <si>
    <t>ESTOQUE</t>
  </si>
  <si>
    <t>1.1.02.06.001</t>
  </si>
  <si>
    <t>ESTOQUE - MATERIAIS DE ESCRIT. E EXPEDIE</t>
  </si>
  <si>
    <t>1.1.02.06.002</t>
  </si>
  <si>
    <t>ESTOQUE - MATERIAIS DE COPA E COZINHA</t>
  </si>
  <si>
    <t>ATIVO NAO CIRCULANTE</t>
  </si>
  <si>
    <t>1.2.01</t>
  </si>
  <si>
    <t>REALIZAVEIS A LONGO PRAZO</t>
  </si>
  <si>
    <t>1.2.01.01</t>
  </si>
  <si>
    <t>CREDITOS A LONGO PRAZO</t>
  </si>
  <si>
    <t>1.2.01.01.001</t>
  </si>
  <si>
    <t>DEPOSITOS JUDICIAIS</t>
  </si>
  <si>
    <t>1.2.02</t>
  </si>
  <si>
    <t>IMOBILIZADO</t>
  </si>
  <si>
    <t>1.2.02.01</t>
  </si>
  <si>
    <t>1.2.02.01.001</t>
  </si>
  <si>
    <t>MÓVEIS E UTENSÍLIOS</t>
  </si>
  <si>
    <t>1.2.02.01.002</t>
  </si>
  <si>
    <t>INSTALAÇÕES</t>
  </si>
  <si>
    <t>1.2.02.01.003</t>
  </si>
  <si>
    <t>EQUIPAMENTOS DE INFORMÁTICA</t>
  </si>
  <si>
    <t>1.2.02.01.004</t>
  </si>
  <si>
    <t>EQUIPAMENTOS DE TELECOMUNICAÇÕES</t>
  </si>
  <si>
    <t>1.2.02.01.005</t>
  </si>
  <si>
    <t>EQUIPAMENTOS DE SOM/LUZ</t>
  </si>
  <si>
    <t>1.2.02.01.006</t>
  </si>
  <si>
    <t>EQUIPAMENTOS DE AUDIO E VIDEO</t>
  </si>
  <si>
    <t>1.2.02.01.008</t>
  </si>
  <si>
    <t>MÁQUINAS E EQUIPAMENTOS</t>
  </si>
  <si>
    <t>1.2.02.01.009</t>
  </si>
  <si>
    <t>BENFEITORIAS EM IMOVEIS DE TERCEIROS</t>
  </si>
  <si>
    <t>1.2.02.01.011</t>
  </si>
  <si>
    <t>VEÍCULOS</t>
  </si>
  <si>
    <t>1.2.02.02</t>
  </si>
  <si>
    <t>DEPRECIAÇÃO ACUMULADAS</t>
  </si>
  <si>
    <t>1.2.02.02.001</t>
  </si>
  <si>
    <t>DEPREC. ACUM. MÓVEIS E UTENSÍLIOS</t>
  </si>
  <si>
    <t>1.2.02.02.002</t>
  </si>
  <si>
    <t>DEPREC. ACUM. INSTALAÇÕES</t>
  </si>
  <si>
    <t>1.2.02.02.003</t>
  </si>
  <si>
    <t>DEPREC. ACUM. EQUIPAMENTOS DE INFORMÁTICA</t>
  </si>
  <si>
    <t>1.2.02.02.004</t>
  </si>
  <si>
    <t>DEPREC. ACUM. EQUIPAMENTOS DE TELECOMUNICAÇÕES</t>
  </si>
  <si>
    <t>1.2.02.02.005</t>
  </si>
  <si>
    <t>DEPREC. ACUM. EQUIPAMENTOS DE SOM/LUZ</t>
  </si>
  <si>
    <t>1.2.02.02.006</t>
  </si>
  <si>
    <t>DEPREC. ACUM. EQUIPAMENTOS DE AUDIO E VIDEO</t>
  </si>
  <si>
    <t>1.2.02.02.008</t>
  </si>
  <si>
    <t>DEPREC. ACUM. MÁQUINAS E EQUIPAMENTOS</t>
  </si>
  <si>
    <t>1.2.02.02.009</t>
  </si>
  <si>
    <t>DEPREC. ACUM. BENFEITORIAS EM IMOVEIS DE TERCEIROS</t>
  </si>
  <si>
    <t>1.2.02.02.011</t>
  </si>
  <si>
    <t>DEPREC. ACUM. VEÍCULOS</t>
  </si>
  <si>
    <t>1.2.02.03</t>
  </si>
  <si>
    <t>IMOBILIZADO DE TERCEIROS</t>
  </si>
  <si>
    <t>1.2.02.03.001</t>
  </si>
  <si>
    <t>1.2.02.03.002</t>
  </si>
  <si>
    <t>1.2.02.03.003</t>
  </si>
  <si>
    <t>1.2.02.03.004</t>
  </si>
  <si>
    <t>1.2.02.03.005</t>
  </si>
  <si>
    <t>1.2.02.03.006</t>
  </si>
  <si>
    <t>1.2.02.03.008</t>
  </si>
  <si>
    <t>1.2.02.03.009</t>
  </si>
  <si>
    <t>1.2.02.03.012</t>
  </si>
  <si>
    <t>COMPUTADORES E PERIFÉRICOS</t>
  </si>
  <si>
    <t>1.2.02.04</t>
  </si>
  <si>
    <t>DEPRECIAÇÃO ACUMULADA DE TERCEIROS</t>
  </si>
  <si>
    <t>1.2.02.04.001</t>
  </si>
  <si>
    <t>1.2.02.04.002</t>
  </si>
  <si>
    <t>1.2.02.04.003</t>
  </si>
  <si>
    <t>1.2.02.04.004</t>
  </si>
  <si>
    <t>1.2.02.04.005</t>
  </si>
  <si>
    <t>1.2.02.04.006</t>
  </si>
  <si>
    <t>1.2.02.04.008</t>
  </si>
  <si>
    <t>1.2.02.04.009</t>
  </si>
  <si>
    <t>1.2.02.04.012</t>
  </si>
  <si>
    <t>DEPRECIAÇÃO ACUM. COMPUTADORES E PERIFÉRICOS</t>
  </si>
  <si>
    <t>1.2.03</t>
  </si>
  <si>
    <t>INTANGIVEL</t>
  </si>
  <si>
    <t>1.2.03.01</t>
  </si>
  <si>
    <t>1.2.03.01.001</t>
  </si>
  <si>
    <t>SOFTWARES</t>
  </si>
  <si>
    <t>1.2.03.02</t>
  </si>
  <si>
    <t>AMORTIZACOES ACUMULADAS</t>
  </si>
  <si>
    <t>1.2.03.02.001</t>
  </si>
  <si>
    <t>AMORTIZAÇÃO DE SOFTWARES</t>
  </si>
  <si>
    <t>1.2.04</t>
  </si>
  <si>
    <t>INTANGIVEL DE TERCEIROS</t>
  </si>
  <si>
    <t>1.2.04.01</t>
  </si>
  <si>
    <t>1.2.04.01.001</t>
  </si>
  <si>
    <t>1.2.04.02</t>
  </si>
  <si>
    <t>AMORTIZACOES ACUMULADAS DE TERCEIROS</t>
  </si>
  <si>
    <t>1.2.04.02.001</t>
  </si>
  <si>
    <t>AMORTIZÇÃO DE SOFTWARES</t>
  </si>
  <si>
    <t>2</t>
  </si>
  <si>
    <t>PASSIVO</t>
  </si>
  <si>
    <t>PASSIVO CIRCULANTE</t>
  </si>
  <si>
    <t>2.1.01</t>
  </si>
  <si>
    <t>EXIGIVEIS A CURTO PRAZO</t>
  </si>
  <si>
    <t>2.1.01.01</t>
  </si>
  <si>
    <t>FORNECEDORES</t>
  </si>
  <si>
    <t>2.1.01.01.001</t>
  </si>
  <si>
    <t>FORNECEDORES NACIONAIS</t>
  </si>
  <si>
    <t>2.1.01.01.002</t>
  </si>
  <si>
    <t>FORNECEDORES PRESTADORES DE SERVIÇOS-PJ</t>
  </si>
  <si>
    <t>2.1.01.01.003</t>
  </si>
  <si>
    <t>ESTORNOS DE PAGAMENTOS</t>
  </si>
  <si>
    <t>2.1.01.01.004</t>
  </si>
  <si>
    <t>FORNECEDORES - PROVISÃO</t>
  </si>
  <si>
    <t>2.1.01.01.006</t>
  </si>
  <si>
    <t>EMPRESTIMOS CONSIGNADO</t>
  </si>
  <si>
    <t>2.1.01.01.008</t>
  </si>
  <si>
    <t>SEGUROS À PAGAR</t>
  </si>
  <si>
    <t>2.1.01.01.009</t>
  </si>
  <si>
    <t>ADIANTAMENTO A CLIENTES</t>
  </si>
  <si>
    <t>2.1.01.02</t>
  </si>
  <si>
    <t>CONTA CORRENTE ENTRE CONTRATOS</t>
  </si>
  <si>
    <t>2.1.01.02.001</t>
  </si>
  <si>
    <t>POIESIS - FILIAL 01</t>
  </si>
  <si>
    <t>2.1.01.02.002</t>
  </si>
  <si>
    <t>FÁBRICAS E CULTURA  CG 03/2020</t>
  </si>
  <si>
    <t>2.1.01.02.003</t>
  </si>
  <si>
    <t>MUSEUS - CG 01/2023</t>
  </si>
  <si>
    <t>2.1.01.02.004</t>
  </si>
  <si>
    <t>PRONAC Nº 230555</t>
  </si>
  <si>
    <t>2.1.01.02.005</t>
  </si>
  <si>
    <t>PRONAC Nº 247163</t>
  </si>
  <si>
    <t>2.1.01.02.007</t>
  </si>
  <si>
    <t>PROJETO FLUXO</t>
  </si>
  <si>
    <t>2.1.01.02.008</t>
  </si>
  <si>
    <t>TRANSFERÊNCIAS ENTRE CONTRATOS</t>
  </si>
  <si>
    <t>2.1.02</t>
  </si>
  <si>
    <t>OBRIGAÇÕES TRABALHISTAS E SOCIAIS</t>
  </si>
  <si>
    <t>2.1.02.01</t>
  </si>
  <si>
    <t>OBRIGAÇÕES TRABALHISTAS E SOCIAIS CLT</t>
  </si>
  <si>
    <t>2.1.02.01.001</t>
  </si>
  <si>
    <t>SALÁRIOS A PAGAR</t>
  </si>
  <si>
    <t>2.1.02.01.002</t>
  </si>
  <si>
    <t>PENSÃO ALIMENTÍCIA A PAGAR</t>
  </si>
  <si>
    <t>2.1.02.01.003</t>
  </si>
  <si>
    <t>RESCISÃO A PAGAR</t>
  </si>
  <si>
    <t>2.1.02.01.004</t>
  </si>
  <si>
    <t>INSS A RECOLHER</t>
  </si>
  <si>
    <t>2.1.02.01.005</t>
  </si>
  <si>
    <t>FGTS A RECOLHER</t>
  </si>
  <si>
    <t>2.1.02.01.006</t>
  </si>
  <si>
    <t>IRRF SOBRE FOLHA A RECOLHER</t>
  </si>
  <si>
    <t>2.1.02.01.007</t>
  </si>
  <si>
    <t>PIS SOBRE FOLHA A RECOLHER</t>
  </si>
  <si>
    <t>2.1.02.01.008</t>
  </si>
  <si>
    <t>CONTRIBUIÇÃO SINDICAL A RECOLHER</t>
  </si>
  <si>
    <t>2.1.02.01.012</t>
  </si>
  <si>
    <t>FÉRIAS A PAGAR</t>
  </si>
  <si>
    <t>2.1.02.01.013</t>
  </si>
  <si>
    <t>OUTROS BENEFÍCIOS A RECOLHER</t>
  </si>
  <si>
    <t>2.1.02.01.014</t>
  </si>
  <si>
    <t>2.1.02.02</t>
  </si>
  <si>
    <t>OBRIGAÇÕES TRABALHISTAS E SOCIAIS AUTÔN.</t>
  </si>
  <si>
    <t>2.1.02.02.001</t>
  </si>
  <si>
    <t>SERVIÇOS PRESTADOS POR AUTÔNOMOS A PAGAR</t>
  </si>
  <si>
    <t>2.1.02.02.002</t>
  </si>
  <si>
    <t>INSS SOBRE FOLHA DE AUTÔNOMOS A RECOLHER</t>
  </si>
  <si>
    <t>2.1.02.02.003</t>
  </si>
  <si>
    <t>IRRF SOBRE FOLHA DE AUTÔNOMOS A RECOLHER</t>
  </si>
  <si>
    <t>2.1.02.02.004</t>
  </si>
  <si>
    <t>ISS SOBRE FOLHA DE AUTÔNOMOS A RECOLHER</t>
  </si>
  <si>
    <t>2.1.03</t>
  </si>
  <si>
    <t>OBRIGAÇÕES TRIBUTÁRIAS</t>
  </si>
  <si>
    <t>2.1.03.02</t>
  </si>
  <si>
    <t>IMPOSTOS RETIDOS TERCEIROS</t>
  </si>
  <si>
    <t>2.1.03.02.001</t>
  </si>
  <si>
    <t>IRRF RETIDO A RECOLHER</t>
  </si>
  <si>
    <t>2.1.03.02.002</t>
  </si>
  <si>
    <t>PIS/COFINS/CSLL RETIDO A RECOLHER</t>
  </si>
  <si>
    <t>2.1.03.02.003</t>
  </si>
  <si>
    <t>ISS RETIDO A RECOLHER</t>
  </si>
  <si>
    <t>2.1.03.02.004</t>
  </si>
  <si>
    <t>INSS RETIDO A RECOLHER</t>
  </si>
  <si>
    <t>2.1.03.02.006</t>
  </si>
  <si>
    <t>COFINS S/APLICAÇÃO FINANCEIRA A RECOLHER</t>
  </si>
  <si>
    <t>2.1.04</t>
  </si>
  <si>
    <t>OUTRAS CONTAS A PAGAR</t>
  </si>
  <si>
    <t>2.1.04.01</t>
  </si>
  <si>
    <t>PROVISÕES SOBRE FOLHA DE PAGAMENTO</t>
  </si>
  <si>
    <t>2.1.04.01.001</t>
  </si>
  <si>
    <t>PROVISÃO DE FÉRIAS</t>
  </si>
  <si>
    <t>2.1.04.01.003</t>
  </si>
  <si>
    <t>PROVISÃO DE 13° SALARIO</t>
  </si>
  <si>
    <t>2.1.04.01.005</t>
  </si>
  <si>
    <t>PROVISÃO FGTS FÉRIAS</t>
  </si>
  <si>
    <t>2.1.04.01.006</t>
  </si>
  <si>
    <t>PROVISÃO PIS FÉRIAS</t>
  </si>
  <si>
    <t>2.1.04.01.007</t>
  </si>
  <si>
    <t>PROVISÃO INSS FÉRIAS</t>
  </si>
  <si>
    <t>2.1.04.01.008</t>
  </si>
  <si>
    <t>PROVISÃO FGTS 13º SALÁRIO</t>
  </si>
  <si>
    <t>2.1.04.01.009</t>
  </si>
  <si>
    <t>PROVISÃO PIS 13º SALÁRIO</t>
  </si>
  <si>
    <t>2.1.04.01.010</t>
  </si>
  <si>
    <t>PROVISÃO INSS 13º SALÁRIO</t>
  </si>
  <si>
    <t>2.2</t>
  </si>
  <si>
    <t>PASSIVO NAO CIRCULANTE</t>
  </si>
  <si>
    <t>2.2.02</t>
  </si>
  <si>
    <t>CONTRATO DE GESTÃO</t>
  </si>
  <si>
    <t>2.2.02.01</t>
  </si>
  <si>
    <t>2.2.02.01.001</t>
  </si>
  <si>
    <t>CONTRATO DE GESTÃO - RECEITA A APROPRIAR</t>
  </si>
  <si>
    <t>2.2.02.01.002</t>
  </si>
  <si>
    <t>CONTRATO DE GESTÃO - FD RESERVAS</t>
  </si>
  <si>
    <t>2.2.02.01.003</t>
  </si>
  <si>
    <t>CONTRATO DE GESTÃO - FD CONTINGÊNCIA</t>
  </si>
  <si>
    <t>2.2.02.01.004</t>
  </si>
  <si>
    <t>OBRIGAÇÔES COM ESTADO-IMOBILIZADO-DEPREC</t>
  </si>
  <si>
    <t>2.2.03</t>
  </si>
  <si>
    <t>2.2.03.01</t>
  </si>
  <si>
    <t>2.2.03.01.001</t>
  </si>
  <si>
    <t>PROVISÕES TRABALHISTA</t>
  </si>
  <si>
    <t>2.2.03.02</t>
  </si>
  <si>
    <t>OUTRAS OBRIGACOES</t>
  </si>
  <si>
    <t>2.2.03.02.001</t>
  </si>
  <si>
    <t>OUTRAS OBRIGACOES C/ SEC</t>
  </si>
  <si>
    <t>2.3</t>
  </si>
  <si>
    <t>PATRIMONIO SOCIAL</t>
  </si>
  <si>
    <t>2.3.01</t>
  </si>
  <si>
    <t>2.3.01.01</t>
  </si>
  <si>
    <t>2.3.01.01.001</t>
  </si>
  <si>
    <t>2.3.02</t>
  </si>
  <si>
    <t>SUPERAVIT/DEFICIT ACUMULADOS</t>
  </si>
  <si>
    <t>2.3.02.01</t>
  </si>
  <si>
    <t>2.3.02.01.001</t>
  </si>
  <si>
    <t>SUPERAVIT/DEFICIT ACUMULADO</t>
  </si>
  <si>
    <t>3</t>
  </si>
  <si>
    <t>RECEITAS OPERACIONAIS</t>
  </si>
  <si>
    <t>RECEITA BRUTA</t>
  </si>
  <si>
    <t>3.1.01</t>
  </si>
  <si>
    <t>APORTES DA OPERAÇAO</t>
  </si>
  <si>
    <t>3.1.01.01</t>
  </si>
  <si>
    <t>RECURSOS PÚBLICOS</t>
  </si>
  <si>
    <t>3.1.01.01.001</t>
  </si>
  <si>
    <t>CONTRATOS DE GESTÃO</t>
  </si>
  <si>
    <t>3.1.01.01.004</t>
  </si>
  <si>
    <t>CONTRATO DE GESTAO - IMOB. DE TERCEIROS</t>
  </si>
  <si>
    <t>3.1.01.02</t>
  </si>
  <si>
    <t>RECURSOS PRÓPRIOS</t>
  </si>
  <si>
    <t>3.1.01.02.003</t>
  </si>
  <si>
    <t>ALUGUEIS CONTRATO</t>
  </si>
  <si>
    <t>3.1.01.02.005</t>
  </si>
  <si>
    <t>DOAÇÕES</t>
  </si>
  <si>
    <t>3.1.01.02.007</t>
  </si>
  <si>
    <t>PARCERIAS FINANCEIRAS</t>
  </si>
  <si>
    <t>3.1.01.02.009</t>
  </si>
  <si>
    <t>OUTRAS RECEITAS</t>
  </si>
  <si>
    <t>DESPESAS</t>
  </si>
  <si>
    <t>DESPESAS OPERACIONAIS</t>
  </si>
  <si>
    <t>4.1.01</t>
  </si>
  <si>
    <t>DESPESAS COM PESSOAL</t>
  </si>
  <si>
    <t>4.1.01.01</t>
  </si>
  <si>
    <t>PESSOAL / RH</t>
  </si>
  <si>
    <t>4.1.01.01.001</t>
  </si>
  <si>
    <t>SALÁRIOS E ORDENADOS</t>
  </si>
  <si>
    <t>4.1.01.01.002</t>
  </si>
  <si>
    <t>HORAS EXTRAS</t>
  </si>
  <si>
    <t>4.1.01.01.003</t>
  </si>
  <si>
    <t>DÉCIMO TERCEIRO SALÁRIO</t>
  </si>
  <si>
    <t>4.1.01.01.005</t>
  </si>
  <si>
    <t>DESCANSO SEMANAL REMUNERADO</t>
  </si>
  <si>
    <t>4.1.01.01.007</t>
  </si>
  <si>
    <t>INDENIZAÇÕES</t>
  </si>
  <si>
    <t>4.1.01.01.014</t>
  </si>
  <si>
    <t>ADICIONAL PERICULOSIDADE</t>
  </si>
  <si>
    <t>4.1.01.01.017</t>
  </si>
  <si>
    <t>PRO-LABORE</t>
  </si>
  <si>
    <t>4.1.01.01.018</t>
  </si>
  <si>
    <t>RESCISÃO</t>
  </si>
  <si>
    <t>4.1.01.01.019</t>
  </si>
  <si>
    <t>OUTROS PROVENTOS</t>
  </si>
  <si>
    <t>4.1.01.02</t>
  </si>
  <si>
    <t>BENEFICIOS</t>
  </si>
  <si>
    <t>4.1.01.02.001</t>
  </si>
  <si>
    <t>ASSISTÊNCIA MÉDICA</t>
  </si>
  <si>
    <t>4.1.01.02.002</t>
  </si>
  <si>
    <t>ASSISTÊNCIA ODONTOLÓGICA</t>
  </si>
  <si>
    <t>4.1.01.02.003</t>
  </si>
  <si>
    <t>VALE REFEICAO</t>
  </si>
  <si>
    <t>4.1.01.02.004</t>
  </si>
  <si>
    <t>VALE TRANSPORTE</t>
  </si>
  <si>
    <t>4.1.01.02.007</t>
  </si>
  <si>
    <t>OUTROS BENEFÍCIOS</t>
  </si>
  <si>
    <t>4.1.01.02.008</t>
  </si>
  <si>
    <t>MEDICINA OCUPACIONAL</t>
  </si>
  <si>
    <t>4.1.01.03</t>
  </si>
  <si>
    <t>ENCARGOS SOCIAIS</t>
  </si>
  <si>
    <t>4.1.01.03.001</t>
  </si>
  <si>
    <t>INSS</t>
  </si>
  <si>
    <t>4.1.01.03.002</t>
  </si>
  <si>
    <t>FGTS</t>
  </si>
  <si>
    <t>4.1.01.03.003</t>
  </si>
  <si>
    <t>PIS SOBRE FOLHA DE PAGAMENTO</t>
  </si>
  <si>
    <t>4.1.01.03.004</t>
  </si>
  <si>
    <t>CONTRIBUIÇÃO SOCIAL RESCISÓRIA</t>
  </si>
  <si>
    <t>4.1.01.04</t>
  </si>
  <si>
    <t>4.1.01.04.001</t>
  </si>
  <si>
    <t>DESPESA - FÉRIAS</t>
  </si>
  <si>
    <t>4.1.01.04.002</t>
  </si>
  <si>
    <t>DESPESA - INSS S/ FÉRIAS</t>
  </si>
  <si>
    <t>4.1.01.04.003</t>
  </si>
  <si>
    <t>DESPESA - FGTS S/ FÉRIAS</t>
  </si>
  <si>
    <t>4.1.01.04.004</t>
  </si>
  <si>
    <t>DESPESA - 13° SALÁRIO</t>
  </si>
  <si>
    <t>4.1.01.04.005</t>
  </si>
  <si>
    <t>DESPESA - INSS S/ 13°</t>
  </si>
  <si>
    <t>4.1.01.04.006</t>
  </si>
  <si>
    <t>DESPESA - FGTS S/ 13°</t>
  </si>
  <si>
    <t>4.1.01.04.007</t>
  </si>
  <si>
    <t>PROVISÃO P/ PIS S/FÉRIAS E 1/3</t>
  </si>
  <si>
    <t>4.1.01.04.008</t>
  </si>
  <si>
    <t>PROVISÃO P/ PIS S/ 13ºSALÁRIO</t>
  </si>
  <si>
    <t>4.1.01.05</t>
  </si>
  <si>
    <t>OUTRAS DESPESAS COM PESSOAL</t>
  </si>
  <si>
    <t>4.1.01.05.002</t>
  </si>
  <si>
    <t>APRENDIZES</t>
  </si>
  <si>
    <t>4.1.01.05.004</t>
  </si>
  <si>
    <t>4.1.02</t>
  </si>
  <si>
    <t>DESPESAS GERAIS E ADMINISTRATIVAS</t>
  </si>
  <si>
    <t>4.1.02.01</t>
  </si>
  <si>
    <t>UTILIDADES PÚBLICAS</t>
  </si>
  <si>
    <t>4.1.02.01.001</t>
  </si>
  <si>
    <t>ÁGUA E ESGOTO</t>
  </si>
  <si>
    <t>4.1.02.01.002</t>
  </si>
  <si>
    <t>ENERGIA ELÉTRICA</t>
  </si>
  <si>
    <t>4.1.02.01.004</t>
  </si>
  <si>
    <t>INTERNET</t>
  </si>
  <si>
    <t>4.1.02.01.005</t>
  </si>
  <si>
    <t>TELEFONE</t>
  </si>
  <si>
    <t>4.1.02.02</t>
  </si>
  <si>
    <t>CONTRATOS DE MANUT. E OPERAÇÃO PREDIAL</t>
  </si>
  <si>
    <t>4.1.02.02.001</t>
  </si>
  <si>
    <t>SEGURANÇA E VIGILÂNCIA PREDIAL</t>
  </si>
  <si>
    <t>4.1.02.02.002</t>
  </si>
  <si>
    <t>LIMPEZA E HIGIENE</t>
  </si>
  <si>
    <t>4.1.02.02.003</t>
  </si>
  <si>
    <t>RECEPÇÃO E PORTARIA</t>
  </si>
  <si>
    <t>4.1.02.02.004</t>
  </si>
  <si>
    <t>MANUTENCAO DE MAQUINAS E EQUIPAMENTOS</t>
  </si>
  <si>
    <t>4.1.02.02.005</t>
  </si>
  <si>
    <t>MONITORAMENTO DE SEGURANÇA</t>
  </si>
  <si>
    <t>4.1.02.02.006</t>
  </si>
  <si>
    <t>SERVIÇOS EVENTUAIS DE MANUTENÇÃO PREDIAL</t>
  </si>
  <si>
    <t>4.1.02.02.007</t>
  </si>
  <si>
    <t>CONSERVAÇÃO E MANUTENÇÃO PREDIAL</t>
  </si>
  <si>
    <t>4.1.02.02.008</t>
  </si>
  <si>
    <t>EQUIPAMENTOS E IMPLEMENTOS</t>
  </si>
  <si>
    <t>4.1.02.02.010</t>
  </si>
  <si>
    <t>OUTRAS DESPESAS</t>
  </si>
  <si>
    <t>4.1.02.02.011</t>
  </si>
  <si>
    <t>4.1.02.03</t>
  </si>
  <si>
    <t>SERVIÇOS DE MANUT. E OPERAÇÃO PREDIAL</t>
  </si>
  <si>
    <t>4.1.02.03.001</t>
  </si>
  <si>
    <t>SERVIÇOS DIVERSOS DE MANUTENÇÃO</t>
  </si>
  <si>
    <t>4.1.02.03.002</t>
  </si>
  <si>
    <t>MATERIAIS DIVERSOS DE MANUTENÇÃO</t>
  </si>
  <si>
    <t>4.1.02.03.003</t>
  </si>
  <si>
    <t>SERVIÇOS DE CONSERVAÇÃO E MANUT. PREDIAL</t>
  </si>
  <si>
    <t>4.1.02.03.005</t>
  </si>
  <si>
    <t>UNIFORMES E EPIS</t>
  </si>
  <si>
    <t>4.1.02.04</t>
  </si>
  <si>
    <t>SERVIÇOS DE TERCEIROS</t>
  </si>
  <si>
    <t>4.1.02.04.001</t>
  </si>
  <si>
    <t>SERVIÇOS DE INFORMÁTICA</t>
  </si>
  <si>
    <t>4.1.02.04.002</t>
  </si>
  <si>
    <t>ASSESSORIA JURÍDICA</t>
  </si>
  <si>
    <t>4.1.02.04.003</t>
  </si>
  <si>
    <t>ASSESSORIA CONTÁBIL</t>
  </si>
  <si>
    <t>4.1.02.04.004</t>
  </si>
  <si>
    <t>CONSULTORIA E AUDITORIA INDEPENDENTE</t>
  </si>
  <si>
    <t>4.1.02.04.005</t>
  </si>
  <si>
    <t>CONSULTORIA E ASS. EM ELAB. DE PROJETOS</t>
  </si>
  <si>
    <t>4.1.02.04.009</t>
  </si>
  <si>
    <t>ASSESSORIA COM PROJ. ENGENHARIA/ARQUIT.</t>
  </si>
  <si>
    <t>4.1.02.04.011</t>
  </si>
  <si>
    <t>SERVIÇOS RH</t>
  </si>
  <si>
    <t>4.1.02.04.012</t>
  </si>
  <si>
    <t>SERVIÇOS PRESTADOS POR PESSOA JURIDICA</t>
  </si>
  <si>
    <t>4.1.02.04.014</t>
  </si>
  <si>
    <t>4.1.02.05</t>
  </si>
  <si>
    <t>MATERIAL DE CONSUMO</t>
  </si>
  <si>
    <t>4.1.02.05.001</t>
  </si>
  <si>
    <t>MATERIAL DE EXPEDIENTE E AUXILIARES</t>
  </si>
  <si>
    <t>4.1.02.05.002</t>
  </si>
  <si>
    <t>MATERIAL DE COPA  COZINHA E LIMPEZA</t>
  </si>
  <si>
    <t>4.1.02.05.005</t>
  </si>
  <si>
    <t>SERVIÇOS CÓPIAS E REPRODUÇÕES GRÁFICAS</t>
  </si>
  <si>
    <t>4.1.02.05.006</t>
  </si>
  <si>
    <t>LIVROS, JORNAIS E REVISTAS</t>
  </si>
  <si>
    <t>4.1.02.05.007</t>
  </si>
  <si>
    <t>OUTROS MATERIAIS DE CONSUMO</t>
  </si>
  <si>
    <t>4.1.02.06</t>
  </si>
  <si>
    <t>DESPESAS COM VIAGENS</t>
  </si>
  <si>
    <t>4.1.02.06.001</t>
  </si>
  <si>
    <t>UNIFORMES E EPIs</t>
  </si>
  <si>
    <t>4.1.02.06.002</t>
  </si>
  <si>
    <t>ESTADIAS E HOSPEDAGENS - ADM</t>
  </si>
  <si>
    <t>4.1.02.06.004</t>
  </si>
  <si>
    <t>SERVIÇOS TRANSP. E OUTRAS DESP. DE LOCOM</t>
  </si>
  <si>
    <t>4.1.02.07</t>
  </si>
  <si>
    <t>OUTRAS DESPESAS GERAIS</t>
  </si>
  <si>
    <t>4.1.02.07.001</t>
  </si>
  <si>
    <t>CORREIOS, MENSAGEIROS E SERVIÇOS POSTAIS</t>
  </si>
  <si>
    <t>4.1.02.07.002</t>
  </si>
  <si>
    <t>SERVIÇOS LOCAÇÃO DE VEÍCULOS - ADM</t>
  </si>
  <si>
    <t>4.1.02.07.003</t>
  </si>
  <si>
    <t>LANCHES E REFEIÇÕES</t>
  </si>
  <si>
    <t>4.1.02.07.004</t>
  </si>
  <si>
    <t>SERVIÇOS LOCAÇÃO DE EQUIPAMENTOS ADM</t>
  </si>
  <si>
    <t>4.1.02.07.005</t>
  </si>
  <si>
    <t>SERVIÇOS TÁXI, CONDUÇÕES ETC. ADM</t>
  </si>
  <si>
    <t>4.1.02.07.006</t>
  </si>
  <si>
    <t>DESPESAS CARTORIAIS, LEGAIS E JUDICIAIS</t>
  </si>
  <si>
    <t>4.1.02.07.007</t>
  </si>
  <si>
    <t>SERVIÇOS FRETES, CARRETOS E TRANSP. ADM</t>
  </si>
  <si>
    <t>4.1.02.07.008</t>
  </si>
  <si>
    <t>SEGUROS GERAIS</t>
  </si>
  <si>
    <t>4.1.02.07.009</t>
  </si>
  <si>
    <t>ALUGUÉIS E CONDOMÍNIOS</t>
  </si>
  <si>
    <t>4.1.02.07.015</t>
  </si>
  <si>
    <t>OUTRAS DESPESAS|SISTEMA DE GESTÃO</t>
  </si>
  <si>
    <t>PROGRAMAS DE TRABALHO - ÁREA FIM</t>
  </si>
  <si>
    <t>4.2.01</t>
  </si>
  <si>
    <t>DESPESAS COM ATIVIDADES CULTURAIS</t>
  </si>
  <si>
    <t>4.2.01.01</t>
  </si>
  <si>
    <t>SERVIÇOS ARTISTICOS</t>
  </si>
  <si>
    <t>4.2.01.01.002</t>
  </si>
  <si>
    <t>SERVIÇOS DE PRODUÇÃO DE PROJETOS</t>
  </si>
  <si>
    <t>4.2.01.01.003</t>
  </si>
  <si>
    <t>SERVIÇOS DE COORDENAÇÃO DE PROJETOS</t>
  </si>
  <si>
    <t>4.2.01.01.005</t>
  </si>
  <si>
    <t>SERVIÇOS DE PROFESSORES E PALESTRANTES</t>
  </si>
  <si>
    <t>4.2.01.01.008</t>
  </si>
  <si>
    <t>SERVIÇOS ARTÍSTICOS AUTONOMOS</t>
  </si>
  <si>
    <t>4.2.01.01.010</t>
  </si>
  <si>
    <t>DIÁRIAS DE ALIMENTAÇÃO</t>
  </si>
  <si>
    <t>4.2.01.01.011</t>
  </si>
  <si>
    <t>SERVIÇOS EXPOSIÇÃO</t>
  </si>
  <si>
    <t>4.2.01.01.013</t>
  </si>
  <si>
    <t>BOLSA AUXÍLIO</t>
  </si>
  <si>
    <t>4.2.01.01.014</t>
  </si>
  <si>
    <t>BOLSISTAS - AJUDA DE CUSTOS</t>
  </si>
  <si>
    <t>4.2.01.01.021</t>
  </si>
  <si>
    <t>PROGRAMA DE ACERVO - PESQUISA</t>
  </si>
  <si>
    <t>4.2.01.01.022</t>
  </si>
  <si>
    <t>PROGRAMA DE ACERVO - RESERVA TÉCNICA EXTERNA</t>
  </si>
  <si>
    <t>4.2.01.01.023</t>
  </si>
  <si>
    <t>PROGRAMA DE ACERVO - CONSERVAÇÃO PREVENTIVA</t>
  </si>
  <si>
    <t>4.2.01.01.024</t>
  </si>
  <si>
    <t>PROGRAMA DE ACERVO - RESTAURO</t>
  </si>
  <si>
    <t>4.2.01.01.025</t>
  </si>
  <si>
    <t>PROGRAMA DE ACERVO - MOBILIÁRIO|EQUIPAMENTOS</t>
  </si>
  <si>
    <t>4.2.01.01.026</t>
  </si>
  <si>
    <t>PROGRAMA DE ACERVO - BANCO DE DADOS/ACERVOS</t>
  </si>
  <si>
    <t>4.2.01.01.027</t>
  </si>
  <si>
    <t>PROG. DE EXPO. - PROGRAMAÇÃO CULTURAL</t>
  </si>
  <si>
    <t>4.2.01.01.028</t>
  </si>
  <si>
    <t>PROG. EDUCATIVO - MATERIAIS  EDUCATIVOS</t>
  </si>
  <si>
    <t>4.2.01.01.029</t>
  </si>
  <si>
    <t>PROGRAMAS BIBLIOTECA - PROGRAMAÇÃO</t>
  </si>
  <si>
    <t>4.2.01.01.030</t>
  </si>
  <si>
    <t>PROG. BIBLIOTECA - SERVIÇO DE ASS. DE CONTEÚDO</t>
  </si>
  <si>
    <t>4.2.01.01.031</t>
  </si>
  <si>
    <t>PROG. FÁBRICA ABERTA - PROG. FÁBRICA ABERTA</t>
  </si>
  <si>
    <t>4.2.01.01.032</t>
  </si>
  <si>
    <t>PROG. PEDAGÓGICOS - SAÍDAS PEDAGÓGICAS</t>
  </si>
  <si>
    <t>4.2.01.01.033</t>
  </si>
  <si>
    <t>PROG. PEDAGÓGICOS - CONTRATAÇÃO PROFISSIONAIS</t>
  </si>
  <si>
    <t>4.2.01.01.034</t>
  </si>
  <si>
    <t>PROG. PEDAGÓGICOS - CIRC. - NOVOS PROJETOS</t>
  </si>
  <si>
    <t>4.2.01.01.035</t>
  </si>
  <si>
    <t>PROG. PEDAGÓGICOS - CULT SP NA ESTRADA</t>
  </si>
  <si>
    <t>4.2.01.02</t>
  </si>
  <si>
    <t>SERVIÇOS TECNICOS DE PRODUÇÃO</t>
  </si>
  <si>
    <t>4.2.01.02.001</t>
  </si>
  <si>
    <t>SERVIÇOS LOCAÇÃO DE EQUIP. PROGRAMAÇÃO</t>
  </si>
  <si>
    <t>4.2.01.02.003</t>
  </si>
  <si>
    <t>SERVIÇOS DE LIMPEZA</t>
  </si>
  <si>
    <t>4.2.01.02.005</t>
  </si>
  <si>
    <t>SERVIÇOS DE TRANSPORTE</t>
  </si>
  <si>
    <t>4.2.01.02.006</t>
  </si>
  <si>
    <t>SERVIÇOS LOCAÇÃO DE ESPAÇO</t>
  </si>
  <si>
    <t>4.2.01.02.009</t>
  </si>
  <si>
    <t>SERVIÇOS LOCACAO DE VEÍCULOS PROGRAMAÇÃO</t>
  </si>
  <si>
    <t>4.2.01.04</t>
  </si>
  <si>
    <t>MATERIAIS DE PRODUÇÃO</t>
  </si>
  <si>
    <t>4.2.01.04.001</t>
  </si>
  <si>
    <t>MATERIAIS AUXILIARES</t>
  </si>
  <si>
    <t>4.2.01.04.002</t>
  </si>
  <si>
    <t>4.2.01.04.004</t>
  </si>
  <si>
    <t>DEMAIS MATERIAIS DE PRODUÇÃO</t>
  </si>
  <si>
    <t>4.2.01.04.006</t>
  </si>
  <si>
    <t>MATERIAIS DE PROD./EQUIP./IMPLEMENTOS</t>
  </si>
  <si>
    <t>4.2.01.04.008</t>
  </si>
  <si>
    <t>4.2.01.04.009</t>
  </si>
  <si>
    <t>LICENÇAS DE SOFTWARE</t>
  </si>
  <si>
    <t>4.2.01.04.010</t>
  </si>
  <si>
    <t>ASSESSORIA NUTRICIONAL</t>
  </si>
  <si>
    <t>4.2.01.05</t>
  </si>
  <si>
    <t>VIAGENS E TRANSPORTE DE PRODUÇÃO</t>
  </si>
  <si>
    <t>4.2.01.05.001</t>
  </si>
  <si>
    <t>PASSAGENS</t>
  </si>
  <si>
    <t>4.2.01.05.002</t>
  </si>
  <si>
    <t>ESTADIAS E HOSPEDAGENS - PROGRAMAÇÃO</t>
  </si>
  <si>
    <t>4.2.01.05.003</t>
  </si>
  <si>
    <t>SERVIÇOS TRANSP. LOCOMOÇÃO PROGRAMAÇÃO</t>
  </si>
  <si>
    <t>4.2.01.05.004</t>
  </si>
  <si>
    <t>ALIMENTACAO</t>
  </si>
  <si>
    <t>4.2.01.05.006</t>
  </si>
  <si>
    <t>SERVIÇOS TÁXI|CONDUÇÕES ETC. PROGRAMAÇÃO</t>
  </si>
  <si>
    <t>DESPESAS DE DIVULGAÇÃO E COMUNICAÇÃO</t>
  </si>
  <si>
    <t>4.3.01</t>
  </si>
  <si>
    <t>4.3.01.01</t>
  </si>
  <si>
    <t>DIVULGAÇÃO E COMUNICAÇÃO DE PROJETOS</t>
  </si>
  <si>
    <t>4.3.01.01.001</t>
  </si>
  <si>
    <t>SERVIÇOS DE PROPAGANDA PUBLICIDADE</t>
  </si>
  <si>
    <t>4.3.01.01.002</t>
  </si>
  <si>
    <t>SERVIÇOS DE GRÁFICA E EDITORA</t>
  </si>
  <si>
    <t>4.3.01.01.005</t>
  </si>
  <si>
    <t>SERVIÇOS DE PRODUÇÃO DIGITAL-GRÁFICA</t>
  </si>
  <si>
    <t>4.3.01.01.007</t>
  </si>
  <si>
    <t>SERVIÇOS |OUTROS DIVULGAÇÃO|COMUNICAÇÃO</t>
  </si>
  <si>
    <t>4.4</t>
  </si>
  <si>
    <t>IMPOSTOS, TAXAS E CONTRIBUIÇÕES</t>
  </si>
  <si>
    <t>4.4.01</t>
  </si>
  <si>
    <t>4.4.01.01</t>
  </si>
  <si>
    <t>IMPOSTOS</t>
  </si>
  <si>
    <t>4.4.01.01.001</t>
  </si>
  <si>
    <t>IPTU</t>
  </si>
  <si>
    <t>4.4.01.02</t>
  </si>
  <si>
    <t>TAXAS</t>
  </si>
  <si>
    <t>4.4.01.02.001</t>
  </si>
  <si>
    <t>TAXAS MUNICIPAIS</t>
  </si>
  <si>
    <t>4.4.01.02.004</t>
  </si>
  <si>
    <t>ASSOCIAÇÃO DE CLASSES</t>
  </si>
  <si>
    <t>4.5</t>
  </si>
  <si>
    <t>DEPRECIAÇÃO E AMORTIZAÇÃO</t>
  </si>
  <si>
    <t>4.5.01</t>
  </si>
  <si>
    <t>4.5.01.01</t>
  </si>
  <si>
    <t>DEPRECIAÇÃO</t>
  </si>
  <si>
    <t>4.5.01.01.001</t>
  </si>
  <si>
    <t>DEPRECIAÇÃO MÓVEIS E UTENSÍLIOS</t>
  </si>
  <si>
    <t>4.5.01.01.002</t>
  </si>
  <si>
    <t>DEPRECIAÇÃO INSTALAÇÕES</t>
  </si>
  <si>
    <t>4.5.01.01.003</t>
  </si>
  <si>
    <t>DEPRECIAÇÃO EQUIP. DE INFORMÁTICA</t>
  </si>
  <si>
    <t>4.5.01.01.004</t>
  </si>
  <si>
    <t>DEPRECIAÇÃO EQUIP. DE TELECOMUNICAÇÕES</t>
  </si>
  <si>
    <t>4.5.01.01.005</t>
  </si>
  <si>
    <t>DEPRECIAÇÃO EQUIPAMENTOS DE SOM/LUZ</t>
  </si>
  <si>
    <t>4.5.01.01.006</t>
  </si>
  <si>
    <t>DEPRECIAÇÃO EQUIP. DE AUDIO E VIDEO</t>
  </si>
  <si>
    <t>4.5.01.01.007</t>
  </si>
  <si>
    <t>DEPRECIAÇÃO MAQUINAS E EQUIPAMENTOS</t>
  </si>
  <si>
    <t>4.5.01.01.008</t>
  </si>
  <si>
    <t>DEPRECIAÇÃO BENF.EM IMOVEIS DE TERCEIROS</t>
  </si>
  <si>
    <t>4.5.01.01.010</t>
  </si>
  <si>
    <t>DEPRECIAÇÃO VEÍCULOS</t>
  </si>
  <si>
    <t>4.5.01.01.011</t>
  </si>
  <si>
    <t>DEPRECIAÇÃO EQUIPAMENTO PROC DE DADOS</t>
  </si>
  <si>
    <t>4.5.01.02</t>
  </si>
  <si>
    <t>AMORTIZAÇÃO</t>
  </si>
  <si>
    <t>4.5.01.02.001</t>
  </si>
  <si>
    <t>4.5.01.03</t>
  </si>
  <si>
    <t>DEPRECIAÇÃO IMOBILIZADO DE TERCEIROS</t>
  </si>
  <si>
    <t>4.5.01.03.001</t>
  </si>
  <si>
    <t>4.5.01.03.002</t>
  </si>
  <si>
    <t>4.5.01.03.003</t>
  </si>
  <si>
    <t>DEPRECIAÇÃO EQUIPAMENTOS DE INFORMÁTICA</t>
  </si>
  <si>
    <t>4.5.01.03.004</t>
  </si>
  <si>
    <t>4.5.01.03.005</t>
  </si>
  <si>
    <t>4.5.01.03.006</t>
  </si>
  <si>
    <t>4.5.01.03.007</t>
  </si>
  <si>
    <t>4.5.01.03.008</t>
  </si>
  <si>
    <t>4.5.01.04</t>
  </si>
  <si>
    <t>AMORTIZAÇÃO DE TERCEIROS</t>
  </si>
  <si>
    <t>4.5.01.04.001</t>
  </si>
  <si>
    <t>4.6</t>
  </si>
  <si>
    <t>RESULTADOS FINANCEIROS LIQUIDOS</t>
  </si>
  <si>
    <t>4.6.01</t>
  </si>
  <si>
    <t>RECEITAS E DESPESAS FINANCEIRAS</t>
  </si>
  <si>
    <t>4.6.01.01</t>
  </si>
  <si>
    <t>DESPESAS FINANCEIRAS</t>
  </si>
  <si>
    <t>4.6.01.01.002</t>
  </si>
  <si>
    <t>DESPESAS BANCÁRIAS</t>
  </si>
  <si>
    <t>4.6.01.01.003</t>
  </si>
  <si>
    <t>JUROS PASSIVO</t>
  </si>
  <si>
    <t>4.6.01.01.005</t>
  </si>
  <si>
    <t>COFINS S/ RECEITA FINANCEIRA</t>
  </si>
  <si>
    <t>4.6.01.02</t>
  </si>
  <si>
    <t>4.6.01.02.001</t>
  </si>
  <si>
    <t>DESCONTOS OBTIDOS</t>
  </si>
  <si>
    <t>4.6.01.02.002</t>
  </si>
  <si>
    <t>RECEITAS DE APLICAÇÕES FINANCEIRAS</t>
  </si>
  <si>
    <t>4.7</t>
  </si>
  <si>
    <t>OUTROS RESULTADOS</t>
  </si>
  <si>
    <t>4.7.01</t>
  </si>
  <si>
    <t>OUTRAS DESPESAS E RECEITAS</t>
  </si>
  <si>
    <t>4.7.01.01</t>
  </si>
  <si>
    <t>4.7.01.01.002</t>
  </si>
  <si>
    <t>Prejuízo Acumulado</t>
  </si>
  <si>
    <t>Ano do Documento: 2026</t>
  </si>
  <si>
    <t>Prestação de Contas do Plano Orçamentário</t>
  </si>
  <si>
    <t/>
  </si>
  <si>
    <t>Repasses e Outros Recursos Vinculados ao Contrato de Gestão</t>
  </si>
  <si>
    <t>Nível</t>
  </si>
  <si>
    <t>Nome</t>
  </si>
  <si>
    <t>Orçamento Anual</t>
  </si>
  <si>
    <t>Janeiro</t>
  </si>
  <si>
    <t>Fevereiro</t>
  </si>
  <si>
    <t>Março</t>
  </si>
  <si>
    <t>Abril</t>
  </si>
  <si>
    <t>1º Quadrimestre</t>
  </si>
  <si>
    <t>Maio</t>
  </si>
  <si>
    <t>Junho</t>
  </si>
  <si>
    <t>Julho</t>
  </si>
  <si>
    <t>Agosto</t>
  </si>
  <si>
    <t>2º Quadrimestre</t>
  </si>
  <si>
    <t>3º Quadrimestre</t>
  </si>
  <si>
    <t>Realizado Anual</t>
  </si>
  <si>
    <t>Realizado x Previsto</t>
  </si>
  <si>
    <t>Observações</t>
  </si>
  <si>
    <t>subGrupo: Repasses e Outros Recursos Vinculados ao Contrato de Gestão</t>
  </si>
  <si>
    <t>Recursos Líquidos para o Contrato de Gestão</t>
  </si>
  <si>
    <t>-</t>
  </si>
  <si>
    <t>66,67%</t>
  </si>
  <si>
    <t>Constituição Recursos de Reserva</t>
  </si>
  <si>
    <t>0%</t>
  </si>
  <si>
    <t>Constituição de outras reservas (especificar)</t>
  </si>
  <si>
    <t>Saldo anterior para a utilização no exercício</t>
  </si>
  <si>
    <t>Investimento do CG</t>
  </si>
  <si>
    <t>6,24%</t>
  </si>
  <si>
    <t>Trabalho Voluntário</t>
  </si>
  <si>
    <t>7,53%</t>
  </si>
  <si>
    <t>Receitas Apropriadas Vinculadas ao Contrato de Gestão</t>
  </si>
  <si>
    <t>subGrupo: Receitas Apropriadas Vinculadas ao Contrato de Gestão</t>
  </si>
  <si>
    <t>Total de Receitas Vinculadas ao Plano de Trabalho</t>
  </si>
  <si>
    <t>63,57%</t>
  </si>
  <si>
    <t>Receita de Repasse Apropriada</t>
  </si>
  <si>
    <t>64,92%</t>
  </si>
  <si>
    <t>101,17%</t>
  </si>
  <si>
    <t>Total de Receitas para realização de metas condicionadas</t>
  </si>
  <si>
    <t>subGrupo: Despesas do Contrato De Gestão</t>
  </si>
  <si>
    <t>6</t>
  </si>
  <si>
    <t>65,09%</t>
  </si>
  <si>
    <t>59,05%</t>
  </si>
  <si>
    <t>63,7%</t>
  </si>
  <si>
    <t>65,03%</t>
  </si>
  <si>
    <t>Área Meio</t>
  </si>
  <si>
    <t>Área Fim</t>
  </si>
  <si>
    <t>60,41%</t>
  </si>
  <si>
    <t>64,48%</t>
  </si>
  <si>
    <t>58,52%</t>
  </si>
  <si>
    <t>45,36%</t>
  </si>
  <si>
    <t>67,41%</t>
  </si>
  <si>
    <t>Prestadores de serviços (Consultorias/Assessorias/Pessoas Jurídicas)</t>
  </si>
  <si>
    <t>75,5%</t>
  </si>
  <si>
    <t>82,12%</t>
  </si>
  <si>
    <t>84,24%</t>
  </si>
  <si>
    <t>45,4%</t>
  </si>
  <si>
    <t>61,46%</t>
  </si>
  <si>
    <t>Administrativa / RH</t>
  </si>
  <si>
    <t>42,26%</t>
  </si>
  <si>
    <t>67,97%</t>
  </si>
  <si>
    <t>22,37%</t>
  </si>
  <si>
    <t>59,45%</t>
  </si>
  <si>
    <t>49,48%</t>
  </si>
  <si>
    <t>60%</t>
  </si>
  <si>
    <t>Utilidades públicas</t>
  </si>
  <si>
    <t>53,91%</t>
  </si>
  <si>
    <t>Água</t>
  </si>
  <si>
    <t>51,13%</t>
  </si>
  <si>
    <t>Energia elétrica</t>
  </si>
  <si>
    <t>58,62%</t>
  </si>
  <si>
    <t>Gás</t>
  </si>
  <si>
    <t>Internet</t>
  </si>
  <si>
    <t>58,05%</t>
  </si>
  <si>
    <t>Telefonia</t>
  </si>
  <si>
    <t>36,75%</t>
  </si>
  <si>
    <t>Outros (descrever)</t>
  </si>
  <si>
    <t>13,9%</t>
  </si>
  <si>
    <t>55,55%</t>
  </si>
  <si>
    <t>30,93%</t>
  </si>
  <si>
    <t>45,21%</t>
  </si>
  <si>
    <t>Despesas diversas (correio, xerox, motoboy, etc.)</t>
  </si>
  <si>
    <t>47,86%</t>
  </si>
  <si>
    <t>61,51%</t>
  </si>
  <si>
    <t>Programa de Edificações: Conservação,Manutenção e Segurança</t>
  </si>
  <si>
    <t>37,33%</t>
  </si>
  <si>
    <t>Conservação e manutenção de edificações (reparos, pinturas, limpeza de caixa de água, limpeza de calhas, etc.)</t>
  </si>
  <si>
    <t>40,51%</t>
  </si>
  <si>
    <t>53,88%</t>
  </si>
  <si>
    <t>23,91%</t>
  </si>
  <si>
    <t>43,56%</t>
  </si>
  <si>
    <t>22,21%</t>
  </si>
  <si>
    <t>51,69%</t>
  </si>
  <si>
    <t>39,43%</t>
  </si>
  <si>
    <t>44,95%</t>
  </si>
  <si>
    <t>60,09%</t>
  </si>
  <si>
    <t>30,31%</t>
  </si>
  <si>
    <t>17,78%</t>
  </si>
  <si>
    <t>10,49%</t>
  </si>
  <si>
    <t>47,87%</t>
  </si>
  <si>
    <t>40,16%</t>
  </si>
  <si>
    <t>40,57%</t>
  </si>
  <si>
    <t>97,56%</t>
  </si>
  <si>
    <t>39,78%</t>
  </si>
  <si>
    <t>Saídas Pedagógicas - Transporte</t>
  </si>
  <si>
    <t>45,7%</t>
  </si>
  <si>
    <t>13,27%</t>
  </si>
  <si>
    <t>35,43%</t>
  </si>
  <si>
    <t>99,92%</t>
  </si>
  <si>
    <t>63,27%</t>
  </si>
  <si>
    <t>48,41%</t>
  </si>
  <si>
    <t>33,86%</t>
  </si>
  <si>
    <t>25,17%</t>
  </si>
  <si>
    <t>38,13%</t>
  </si>
  <si>
    <t>8,28%</t>
  </si>
  <si>
    <t>54,7%</t>
  </si>
  <si>
    <t>61,18%</t>
  </si>
  <si>
    <t>18,87%</t>
  </si>
  <si>
    <t>82,5%</t>
  </si>
  <si>
    <t>Baixa de ativo imobilizado</t>
  </si>
  <si>
    <t>6.2.4</t>
  </si>
  <si>
    <t>7</t>
  </si>
  <si>
    <t>Superavit/Deficit do exercício</t>
  </si>
  <si>
    <t>Investimentos/Imobilizado</t>
  </si>
  <si>
    <t>subGrupo: Investimentos/Imobilizado</t>
  </si>
  <si>
    <t>8</t>
  </si>
  <si>
    <t>Investimentos com recursos vinculados ao Contrato de Gestão</t>
  </si>
  <si>
    <t>Móveis e utensílios</t>
  </si>
  <si>
    <t>9</t>
  </si>
  <si>
    <t>Recursos públicos específicos para investimentos no Contrato de Gestão</t>
  </si>
  <si>
    <t>Benfeitorias Lona Heliópolis (Infraestrutura, mastro, lona,arquibancada, instalações elétricas, hidráulicas, venti lação e decombate a incêndio)</t>
  </si>
  <si>
    <t>Acessórios circenses (estrutura de palco, picadeiro, e aparelhoscircenses)</t>
  </si>
  <si>
    <t>9.7</t>
  </si>
  <si>
    <t>Outros investimentos/imobilizado (especificar)</t>
  </si>
  <si>
    <t>10</t>
  </si>
  <si>
    <t>Investimentos com recursos incentivados</t>
  </si>
  <si>
    <t>10.3</t>
  </si>
  <si>
    <t>Benfeitorias</t>
  </si>
  <si>
    <t>Projetos A Executar e Saldos De Recursos Vinculados Ao Contrato de Gestão</t>
  </si>
  <si>
    <t>subGrupo: Projetos A Executar e Saldos De Recursos Vinculados Ao Contrato de Gestão</t>
  </si>
  <si>
    <t>11</t>
  </si>
  <si>
    <t>Saldo Projetos a Executar (contábil)</t>
  </si>
  <si>
    <t>Repasse</t>
  </si>
  <si>
    <t>Reserva</t>
  </si>
  <si>
    <t>Contingência</t>
  </si>
  <si>
    <t>Outros Saldos (especificar)</t>
  </si>
  <si>
    <t>12</t>
  </si>
  <si>
    <t>Recursos incentivados - saldo a ser executado</t>
  </si>
  <si>
    <t>12.1</t>
  </si>
  <si>
    <t>Recursos captados</t>
  </si>
  <si>
    <t>12.2</t>
  </si>
  <si>
    <t>Receita apropriada do recurso captado</t>
  </si>
  <si>
    <t>12.3</t>
  </si>
  <si>
    <t>Despesa realizada do recurso captado</t>
  </si>
  <si>
    <t>13</t>
  </si>
  <si>
    <t>Outras informações (saldos bancários)</t>
  </si>
  <si>
    <t>13.1</t>
  </si>
  <si>
    <t>Conta de Repasse do Contrato de Gestão</t>
  </si>
  <si>
    <t>13.2</t>
  </si>
  <si>
    <t>Conta de Captação Operacional</t>
  </si>
  <si>
    <t>13.3</t>
  </si>
  <si>
    <t>Conta de Projetos Incentivados</t>
  </si>
  <si>
    <t>13.4</t>
  </si>
  <si>
    <t>Conta de Recurso de Reserva</t>
  </si>
  <si>
    <t>13.5</t>
  </si>
  <si>
    <t>Conta de Recurso de Contingência</t>
  </si>
  <si>
    <t>13.6</t>
  </si>
  <si>
    <t>Fábio Higino Veloso</t>
  </si>
  <si>
    <t>CPF: 285.616.428-58</t>
  </si>
  <si>
    <t>Diretor Administrativo Financeiro Interino</t>
  </si>
  <si>
    <t xml:space="preserve">INSTITUTO POIESIS </t>
  </si>
  <si>
    <t xml:space="preserve">Instituto Poiesis </t>
  </si>
  <si>
    <t>CG 03 / 2020</t>
  </si>
  <si>
    <t xml:space="preserve">CG 03/2020 - RELATÓRIO GERENCIAL - 2º QUADRIMESTRE 2026 - Fábricas </t>
  </si>
  <si>
    <t>quarta-feira, 23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</si>
</sst>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dddd&quot;, &quot;d&quot; de &quot;mmmm&quot; de &quot;yyyy"/>
    <numFmt numFmtId="167" formatCode="#,##0.00_ ;\-#,##0.00\ "/>
    <numFmt numFmtId="168" formatCode="&quot;R$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9"/>
      <color rgb="FFFF0000"/>
      <name val="Tahoma"/>
      <family val="2"/>
    </font>
    <font>
      <b/>
      <sz val="13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FF"/>
      <name val="Arial"/>
      <family val="2"/>
    </font>
    <font>
      <sz val="1"/>
      <color rgb="FF000000"/>
      <name val="Arial"/>
      <family val="2"/>
    </font>
    <font>
      <sz val="8"/>
      <name val="Tahoma"/>
      <family val="2"/>
    </font>
    <font>
      <sz val="10"/>
      <color rgb="FF000000"/>
      <name val="Times New Roman"/>
      <family val="1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sz val="11"/>
      <color rgb="FF008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5D8AA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0" fontId="10" fillId="0" borderId="0"/>
    <xf numFmtId="0" fontId="12" fillId="0" borderId="0">
      <alignment horizontal="left" vertical="top"/>
    </xf>
    <xf numFmtId="0" fontId="12" fillId="0" borderId="0">
      <alignment horizontal="right" vertical="top"/>
    </xf>
    <xf numFmtId="0" fontId="13" fillId="0" borderId="0">
      <alignment horizontal="center" vertical="top"/>
    </xf>
    <xf numFmtId="0" fontId="14" fillId="0" borderId="0">
      <alignment horizontal="left" vertical="top"/>
    </xf>
    <xf numFmtId="0" fontId="14" fillId="0" borderId="0">
      <alignment horizontal="left" vertical="top"/>
    </xf>
    <xf numFmtId="0" fontId="14" fillId="0" borderId="0">
      <alignment horizontal="right" vertical="top"/>
    </xf>
    <xf numFmtId="0" fontId="15" fillId="0" borderId="0">
      <alignment horizontal="left" vertical="top"/>
    </xf>
    <xf numFmtId="0" fontId="15" fillId="0" borderId="0">
      <alignment horizontal="left" vertical="top"/>
    </xf>
    <xf numFmtId="0" fontId="15" fillId="0" borderId="0">
      <alignment horizontal="right" vertical="top"/>
    </xf>
    <xf numFmtId="0" fontId="16" fillId="0" borderId="0">
      <alignment horizontal="left" vertical="top"/>
    </xf>
    <xf numFmtId="0" fontId="16" fillId="0" borderId="0">
      <alignment horizontal="left" vertical="top"/>
    </xf>
    <xf numFmtId="0" fontId="16" fillId="0" borderId="0">
      <alignment horizontal="right" vertical="top"/>
    </xf>
    <xf numFmtId="0" fontId="17" fillId="0" borderId="0">
      <alignment horizontal="left" vertical="top"/>
    </xf>
    <xf numFmtId="0" fontId="19" fillId="0" borderId="0"/>
  </cellStyleXfs>
  <cellXfs count="124">
    <xf numFmtId="0" fontId="0" fillId="0" borderId="0" xfId="0"/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65" fontId="3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164" fontId="5" fillId="0" borderId="0" xfId="2" applyFont="1" applyAlignment="1">
      <alignment vertical="center"/>
    </xf>
    <xf numFmtId="4" fontId="4" fillId="0" borderId="0" xfId="0" applyNumberFormat="1" applyFont="1" applyAlignment="1">
      <alignment vertical="center"/>
    </xf>
    <xf numFmtId="164" fontId="5" fillId="0" borderId="0" xfId="2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3" fontId="3" fillId="2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2" fillId="3" borderId="1" xfId="1" applyFont="1" applyFill="1" applyBorder="1" applyAlignment="1">
      <alignment vertical="center"/>
    </xf>
    <xf numFmtId="43" fontId="2" fillId="0" borderId="1" xfId="1" applyFont="1" applyBorder="1" applyAlignment="1">
      <alignment vertical="center"/>
    </xf>
    <xf numFmtId="43" fontId="2" fillId="3" borderId="5" xfId="1" applyFont="1" applyFill="1" applyBorder="1" applyAlignment="1">
      <alignment horizontal="right" vertical="center"/>
    </xf>
    <xf numFmtId="43" fontId="3" fillId="3" borderId="5" xfId="1" applyFont="1" applyFill="1" applyBorder="1" applyAlignment="1">
      <alignment horizontal="right" vertical="center"/>
    </xf>
    <xf numFmtId="43" fontId="3" fillId="3" borderId="5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0" fillId="0" borderId="0" xfId="0" applyFont="1"/>
    <xf numFmtId="43" fontId="0" fillId="0" borderId="0" xfId="1" applyFont="1"/>
    <xf numFmtId="0" fontId="11" fillId="0" borderId="0" xfId="0" applyFont="1"/>
    <xf numFmtId="167" fontId="0" fillId="0" borderId="0" xfId="0" applyNumberFormat="1"/>
    <xf numFmtId="0" fontId="20" fillId="0" borderId="0" xfId="0" quotePrefix="1" applyFont="1"/>
    <xf numFmtId="39" fontId="20" fillId="0" borderId="0" xfId="0" applyNumberFormat="1" applyFont="1"/>
    <xf numFmtId="0" fontId="21" fillId="0" borderId="0" xfId="0" quotePrefix="1" applyFont="1"/>
    <xf numFmtId="0" fontId="21" fillId="0" borderId="0" xfId="0" applyFont="1"/>
    <xf numFmtId="39" fontId="21" fillId="0" borderId="0" xfId="0" applyNumberFormat="1" applyFont="1"/>
    <xf numFmtId="4" fontId="0" fillId="0" borderId="0" xfId="0" applyNumberFormat="1"/>
    <xf numFmtId="43" fontId="0" fillId="5" borderId="0" xfId="1" applyFont="1" applyFill="1"/>
    <xf numFmtId="43" fontId="0" fillId="2" borderId="0" xfId="0" applyNumberFormat="1" applyFill="1"/>
    <xf numFmtId="43" fontId="0" fillId="0" borderId="0" xfId="0" applyNumberFormat="1"/>
    <xf numFmtId="0" fontId="0" fillId="2" borderId="0" xfId="0" applyFill="1"/>
    <xf numFmtId="39" fontId="21" fillId="5" borderId="0" xfId="0" applyNumberFormat="1" applyFont="1" applyFill="1"/>
    <xf numFmtId="167" fontId="0" fillId="2" borderId="0" xfId="0" applyNumberFormat="1" applyFill="1"/>
    <xf numFmtId="0" fontId="0" fillId="0" borderId="0" xfId="0" applyNumberFormat="1" applyFill="1" applyAlignment="1" applyProtection="1"/>
    <xf numFmtId="0" fontId="24" fillId="7" borderId="0" xfId="0" applyNumberFormat="1" applyFont="1" applyFill="1" applyAlignment="1" applyProtection="1"/>
    <xf numFmtId="0" fontId="25" fillId="8" borderId="15" xfId="0" applyNumberFormat="1" applyFont="1" applyFill="1" applyBorder="1" applyAlignment="1" applyProtection="1"/>
    <xf numFmtId="0" fontId="0" fillId="7" borderId="0" xfId="0" applyNumberFormat="1" applyFill="1" applyAlignment="1" applyProtection="1"/>
    <xf numFmtId="168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26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0" fillId="5" borderId="0" xfId="0" applyNumberFormat="1" applyFill="1" applyAlignment="1" applyProtection="1"/>
    <xf numFmtId="168" fontId="0" fillId="5" borderId="0" xfId="0" applyNumberFormat="1" applyFill="1" applyAlignment="1" applyProtection="1">
      <alignment horizontal="center"/>
    </xf>
    <xf numFmtId="0" fontId="0" fillId="5" borderId="0" xfId="0" applyNumberFormat="1" applyFill="1" applyAlignment="1" applyProtection="1">
      <alignment horizontal="center"/>
    </xf>
    <xf numFmtId="0" fontId="26" fillId="5" borderId="0" xfId="0" applyNumberFormat="1" applyFont="1" applyFill="1" applyAlignment="1" applyProtection="1"/>
    <xf numFmtId="0" fontId="0" fillId="2" borderId="0" xfId="0" applyNumberFormat="1" applyFill="1" applyAlignment="1" applyProtection="1"/>
    <xf numFmtId="168" fontId="0" fillId="2" borderId="0" xfId="0" applyNumberFormat="1" applyFill="1" applyAlignment="1" applyProtection="1">
      <alignment horizontal="center"/>
    </xf>
    <xf numFmtId="0" fontId="0" fillId="2" borderId="0" xfId="0" applyNumberFormat="1" applyFill="1" applyAlignment="1" applyProtection="1">
      <alignment horizontal="center"/>
    </xf>
    <xf numFmtId="0" fontId="26" fillId="2" borderId="0" xfId="0" applyNumberFormat="1" applyFont="1" applyFill="1" applyAlignment="1" applyProtection="1"/>
    <xf numFmtId="0" fontId="27" fillId="5" borderId="0" xfId="0" applyNumberFormat="1" applyFont="1" applyFill="1" applyAlignment="1" applyProtection="1"/>
    <xf numFmtId="43" fontId="0" fillId="2" borderId="0" xfId="1" applyFont="1" applyFill="1"/>
    <xf numFmtId="43" fontId="3" fillId="0" borderId="9" xfId="1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center" vertical="center" wrapText="1"/>
    </xf>
    <xf numFmtId="43" fontId="3" fillId="3" borderId="9" xfId="1" applyFont="1" applyFill="1" applyBorder="1" applyAlignment="1">
      <alignment horizontal="center" vertical="center"/>
    </xf>
    <xf numFmtId="43" fontId="3" fillId="3" borderId="5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43" fontId="3" fillId="3" borderId="9" xfId="1" applyFont="1" applyFill="1" applyBorder="1" applyAlignment="1">
      <alignment horizontal="right" vertical="center"/>
    </xf>
    <xf numFmtId="43" fontId="3" fillId="3" borderId="5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center" vertical="center" wrapText="1"/>
    </xf>
    <xf numFmtId="43" fontId="3" fillId="3" borderId="5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6" fontId="8" fillId="4" borderId="0" xfId="0" applyNumberFormat="1" applyFont="1" applyFill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4" xfId="0" applyNumberFormat="1" applyFill="1" applyBorder="1" applyAlignment="1" applyProtection="1"/>
    <xf numFmtId="0" fontId="0" fillId="0" borderId="0" xfId="0" applyNumberFormat="1" applyFill="1" applyAlignment="1" applyProtection="1"/>
    <xf numFmtId="0" fontId="22" fillId="6" borderId="13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Alignment="1" applyProtection="1">
      <alignment horizontal="center"/>
    </xf>
  </cellXfs>
  <cellStyles count="20">
    <cellStyle name="Normal" xfId="0" builtinId="0"/>
    <cellStyle name="Normal 2" xfId="3"/>
    <cellStyle name="Normal 2 2" xfId="5"/>
    <cellStyle name="Normal 3" xfId="19"/>
    <cellStyle name="S10" xfId="13"/>
    <cellStyle name="S11" xfId="14"/>
    <cellStyle name="S12" xfId="12"/>
    <cellStyle name="S13" xfId="16"/>
    <cellStyle name="S14" xfId="17"/>
    <cellStyle name="S15" xfId="15"/>
    <cellStyle name="S17" xfId="18"/>
    <cellStyle name="S4" xfId="6"/>
    <cellStyle name="S5" xfId="7"/>
    <cellStyle name="S6" xfId="8"/>
    <cellStyle name="S7" xfId="10"/>
    <cellStyle name="S8" xfId="11"/>
    <cellStyle name="S9" xfId="9"/>
    <cellStyle name="Separador de milhares 2" xfId="4"/>
    <cellStyle name="Vírgula" xfId="1" builtinId="3"/>
    <cellStyle name="Vírgula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365761</xdr:colOff>
      <xdr:row>0</xdr:row>
      <xdr:rowOff>53340</xdr:rowOff>
    </xdr:from>
    <xdr:to>
      <xdr:col>5</xdr:col>
      <xdr:colOff>777241</xdr:colOff>
      <xdr:row>2</xdr:row>
      <xdr:rowOff>106680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1AD289F-B077-4C0D-A413-5BCDDCC296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09261" y="53340"/>
          <a:ext cx="982980" cy="41910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365761</xdr:colOff>
      <xdr:row>0</xdr:row>
      <xdr:rowOff>53340</xdr:rowOff>
    </xdr:from>
    <xdr:to>
      <xdr:col>5</xdr:col>
      <xdr:colOff>586741</xdr:colOff>
      <xdr:row>2</xdr:row>
      <xdr:rowOff>106680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1AD289F-B077-4C0D-A413-5BCDDCC296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09261" y="53340"/>
          <a:ext cx="982980" cy="41910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365761</xdr:colOff>
      <xdr:row>0</xdr:row>
      <xdr:rowOff>53340</xdr:rowOff>
    </xdr:from>
    <xdr:to>
      <xdr:col>6</xdr:col>
      <xdr:colOff>129541</xdr:colOff>
      <xdr:row>2</xdr:row>
      <xdr:rowOff>106680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1AD289F-B077-4C0D-A413-5BCDDCC296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09261" y="53340"/>
          <a:ext cx="982980" cy="419100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365761</xdr:colOff>
      <xdr:row>0</xdr:row>
      <xdr:rowOff>53340</xdr:rowOff>
    </xdr:from>
    <xdr:to>
      <xdr:col>5</xdr:col>
      <xdr:colOff>777241</xdr:colOff>
      <xdr:row>2</xdr:row>
      <xdr:rowOff>106680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1AD289F-B077-4C0D-A413-5BCDDCC296D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09261" y="53340"/>
          <a:ext cx="982980" cy="419100"/>
        </a:xfrm>
        <a:prstGeom prst="rect">
          <a:avLst/>
        </a:prstGeom>
        <a:ln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iesis_\Downloads\Museus_Relat&#243;rio%20Receitas%20e%20Despesas_1&#186;%20Quad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IMESTRAL"/>
      <sheetName val="TOTAL MUSEUS 1º QUAD."/>
      <sheetName val="bal 01.2026"/>
      <sheetName val="bal 02.2026"/>
      <sheetName val="bal 03.2026"/>
      <sheetName val="bal 04.20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  <outlinePr summaryBelow="0"/>
  </sheetPr>
  <dimension ref="B1:XFD478"/>
  <sheetViews>
    <sheetView showGridLines="0" tabSelected="1" zoomScaleNormal="100" workbookViewId="0">
      <selection activeCell="B68" sqref="B68:J68"/>
    </sheetView>
  </sheetViews>
  <sheetFormatPr defaultColWidth="0" defaultRowHeight="11.25" zeroHeight="1" outlineLevelRow="1" x14ac:dyDescent="0.25"/>
  <cols>
    <col min="1" max="1" width="2.85546875" style="2" customWidth="1"/>
    <col min="2" max="2" width="3.5703125" style="2" customWidth="1"/>
    <col min="3" max="3" width="3.28515625" style="2" customWidth="1"/>
    <col min="4" max="4" width="5.5703125" style="2" customWidth="1"/>
    <col min="5" max="5" width="65.85546875" style="2" customWidth="1"/>
    <col min="6" max="6" width="18.42578125" style="2" customWidth="1"/>
    <col min="7" max="7" width="17.28515625" style="2" customWidth="1"/>
    <col min="8" max="9" width="19.140625" style="2" customWidth="1"/>
    <col min="10" max="10" width="19.140625" style="3" customWidth="1"/>
    <col min="11" max="11" width="20.5703125" style="2" bestFit="1" customWidth="1"/>
    <col min="12" max="16383" width="9.140625" style="2" hidden="1"/>
    <col min="16384" max="16384" width="14" style="2" customWidth="1"/>
  </cols>
  <sheetData>
    <row r="1" spans="2:11 16384:16384" x14ac:dyDescent="0.25"/>
    <row r="2" spans="2:11 16384:16384" ht="16.5" x14ac:dyDescent="0.25">
      <c r="B2" s="97" t="s">
        <v>1185</v>
      </c>
      <c r="C2" s="97"/>
      <c r="D2" s="97"/>
      <c r="E2" s="97"/>
      <c r="F2" s="97"/>
      <c r="G2" s="97"/>
      <c r="H2" s="97"/>
      <c r="I2" s="97"/>
      <c r="J2" s="97"/>
    </row>
    <row r="3" spans="2:11 16384:16384" ht="16.5" x14ac:dyDescent="0.25">
      <c r="B3" s="97" t="s">
        <v>1188</v>
      </c>
      <c r="C3" s="97"/>
      <c r="D3" s="97"/>
      <c r="E3" s="97"/>
      <c r="F3" s="97"/>
      <c r="G3" s="97"/>
      <c r="H3" s="97"/>
      <c r="I3" s="97"/>
      <c r="J3" s="97"/>
    </row>
    <row r="4" spans="2:11 16384:16384" x14ac:dyDescent="0.25">
      <c r="F4" s="4"/>
      <c r="G4" s="4"/>
      <c r="H4" s="4"/>
      <c r="I4" s="4"/>
    </row>
    <row r="5" spans="2:11 16384:16384" x14ac:dyDescent="0.25">
      <c r="F5" s="5" t="s">
        <v>295</v>
      </c>
      <c r="G5" s="5" t="s">
        <v>296</v>
      </c>
      <c r="H5" s="5" t="s">
        <v>297</v>
      </c>
      <c r="I5" s="5" t="s">
        <v>298</v>
      </c>
      <c r="J5" s="5" t="s">
        <v>299</v>
      </c>
    </row>
    <row r="6" spans="2:11 16384:16384" x14ac:dyDescent="0.25"/>
    <row r="7" spans="2:11 16384:16384" s="3" customFormat="1" x14ac:dyDescent="0.25">
      <c r="B7" s="6" t="s">
        <v>60</v>
      </c>
      <c r="C7" s="7" t="s">
        <v>59</v>
      </c>
      <c r="D7" s="7"/>
      <c r="E7" s="8"/>
      <c r="F7" s="47">
        <f>SUM(F8:F11)</f>
        <v>6770777.4399999995</v>
      </c>
      <c r="G7" s="47">
        <f t="shared" ref="G7:I7" si="0">SUM(G8:G11)</f>
        <v>6790038.75</v>
      </c>
      <c r="H7" s="47">
        <f t="shared" si="0"/>
        <v>6795253.4399999995</v>
      </c>
      <c r="I7" s="47">
        <f t="shared" si="0"/>
        <v>6942200.4399999995</v>
      </c>
      <c r="J7" s="47">
        <f>SUM(J8:J11)</f>
        <v>27298270.07</v>
      </c>
    </row>
    <row r="8" spans="2:11 16384:16384" x14ac:dyDescent="0.25">
      <c r="B8" s="10"/>
      <c r="C8" s="11" t="s">
        <v>58</v>
      </c>
      <c r="D8" s="11"/>
      <c r="E8" s="12"/>
      <c r="F8" s="50">
        <f>+'SMAC SCEIC 2Q 2026'!I12</f>
        <v>6666666.6699999999</v>
      </c>
      <c r="G8" s="50">
        <f>+'SMAC SCEIC 2Q 2026'!J12</f>
        <v>6666666.6699999999</v>
      </c>
      <c r="H8" s="50">
        <f>+'SMAC SCEIC 2Q 2026'!K12</f>
        <v>6666666.6699999999</v>
      </c>
      <c r="I8" s="50">
        <f>+'SMAC SCEIC 2Q 2026'!L12</f>
        <v>6666666.6699999999</v>
      </c>
      <c r="J8" s="50">
        <f>SUM(F8:I8)</f>
        <v>26666666.68</v>
      </c>
    </row>
    <row r="9" spans="2:11 16384:16384" x14ac:dyDescent="0.25">
      <c r="B9" s="10"/>
      <c r="C9" s="11" t="s">
        <v>57</v>
      </c>
      <c r="D9" s="11"/>
      <c r="E9" s="12"/>
      <c r="F9" s="50">
        <v>0</v>
      </c>
      <c r="G9" s="50">
        <v>0</v>
      </c>
      <c r="H9" s="50">
        <v>0</v>
      </c>
      <c r="I9" s="50">
        <v>0</v>
      </c>
      <c r="J9" s="50">
        <f t="shared" ref="J9:J11" si="1">SUM(F9:I9)</f>
        <v>0</v>
      </c>
    </row>
    <row r="10" spans="2:11 16384:16384" x14ac:dyDescent="0.25">
      <c r="B10" s="10"/>
      <c r="C10" s="11" t="s">
        <v>56</v>
      </c>
      <c r="D10" s="11"/>
      <c r="E10" s="12"/>
      <c r="F10" s="50">
        <f>+'SMAC SCEIC 2Q 2026'!I43</f>
        <v>0</v>
      </c>
      <c r="G10" s="50">
        <f>+'SMAC SCEIC 2Q 2026'!J43</f>
        <v>0</v>
      </c>
      <c r="H10" s="50">
        <f>+'SMAC SCEIC 2Q 2026'!K43</f>
        <v>0</v>
      </c>
      <c r="I10" s="50">
        <f>+'SMAC SCEIC 2Q 2026'!L43</f>
        <v>150601.89000000001</v>
      </c>
      <c r="J10" s="50">
        <f t="shared" si="1"/>
        <v>150601.89000000001</v>
      </c>
    </row>
    <row r="11" spans="2:11 16384:16384" x14ac:dyDescent="0.25">
      <c r="B11" s="10"/>
      <c r="C11" s="11" t="s">
        <v>55</v>
      </c>
      <c r="D11" s="11"/>
      <c r="E11" s="12"/>
      <c r="F11" s="50">
        <f>+'SMAC SCEIC 2Q 2026'!I44</f>
        <v>104110.77</v>
      </c>
      <c r="G11" s="50">
        <f>+'SMAC SCEIC 2Q 2026'!J44</f>
        <v>123372.08</v>
      </c>
      <c r="H11" s="50">
        <f>+'SMAC SCEIC 2Q 2026'!K44</f>
        <v>128586.77</v>
      </c>
      <c r="I11" s="50">
        <f>+'SMAC SCEIC 2Q 2026'!L44</f>
        <v>124931.88</v>
      </c>
      <c r="J11" s="50">
        <f t="shared" si="1"/>
        <v>481001.5</v>
      </c>
    </row>
    <row r="12" spans="2:11 16384:16384" s="3" customFormat="1" x14ac:dyDescent="0.25">
      <c r="B12" s="6" t="s">
        <v>54</v>
      </c>
      <c r="C12" s="7" t="s">
        <v>53</v>
      </c>
      <c r="D12" s="7"/>
      <c r="E12" s="8"/>
      <c r="F12" s="47">
        <f>+F13+F22+F24+F26+F28+F35+F37+F39</f>
        <v>6033015.6600000001</v>
      </c>
      <c r="G12" s="47">
        <f t="shared" ref="G12:J12" si="2">+G13+G22+G24+G26+G28+G35+G37+G39</f>
        <v>6551211.8000000007</v>
      </c>
      <c r="H12" s="47">
        <f t="shared" si="2"/>
        <v>6058988.0199999996</v>
      </c>
      <c r="I12" s="47">
        <f t="shared" si="2"/>
        <v>6548401.8600000003</v>
      </c>
      <c r="J12" s="47">
        <f t="shared" si="2"/>
        <v>25191617.34</v>
      </c>
      <c r="K12" s="13"/>
      <c r="XFD12" s="14"/>
    </row>
    <row r="13" spans="2:11 16384:16384" s="3" customFormat="1" x14ac:dyDescent="0.25">
      <c r="B13" s="15" t="s">
        <v>52</v>
      </c>
      <c r="C13" s="16" t="s">
        <v>51</v>
      </c>
      <c r="D13" s="11"/>
      <c r="E13" s="12"/>
      <c r="F13" s="48">
        <f>+SUM(F14:F21)</f>
        <v>4257377.22</v>
      </c>
      <c r="G13" s="48">
        <f t="shared" ref="G13:J13" si="3">+SUM(G14:G21)</f>
        <v>4517444.0600000005</v>
      </c>
      <c r="H13" s="48">
        <f t="shared" si="3"/>
        <v>3786140.21</v>
      </c>
      <c r="I13" s="48">
        <f t="shared" si="3"/>
        <v>4191997.44</v>
      </c>
      <c r="J13" s="48">
        <f t="shared" si="3"/>
        <v>16752958.93</v>
      </c>
      <c r="K13" s="18"/>
      <c r="XFD13" s="14"/>
    </row>
    <row r="14" spans="2:11 16384:16384" x14ac:dyDescent="0.25">
      <c r="B14" s="10"/>
      <c r="C14" s="11" t="s">
        <v>50</v>
      </c>
      <c r="D14" s="98" t="s">
        <v>49</v>
      </c>
      <c r="E14" s="99"/>
      <c r="F14" s="49">
        <f>+'SMAC SCEIC 2Q 2026'!I55</f>
        <v>4151984.27</v>
      </c>
      <c r="G14" s="49">
        <f>+'SMAC SCEIC 2Q 2026'!J55</f>
        <v>4407598.24</v>
      </c>
      <c r="H14" s="49">
        <f>+'SMAC SCEIC 2Q 2026'!K55</f>
        <v>3683429.89</v>
      </c>
      <c r="I14" s="49">
        <f>+'SMAC SCEIC 2Q 2026'!L55</f>
        <v>4035058.92</v>
      </c>
      <c r="J14" s="50">
        <f>SUM(F14:I14)</f>
        <v>16278071.32</v>
      </c>
      <c r="XFD14" s="20"/>
    </row>
    <row r="15" spans="2:11 16384:16384" ht="11.25" hidden="1" customHeight="1" x14ac:dyDescent="0.25">
      <c r="B15" s="10"/>
      <c r="C15" s="11"/>
      <c r="D15" s="11"/>
      <c r="E15" s="12">
        <v>400030</v>
      </c>
      <c r="F15" s="49"/>
      <c r="G15" s="49"/>
      <c r="H15" s="49"/>
      <c r="I15" s="49"/>
      <c r="J15" s="50">
        <f t="shared" ref="J15:J39" si="4">SUM(F15:I15)</f>
        <v>0</v>
      </c>
    </row>
    <row r="16" spans="2:11 16384:16384" ht="11.25" hidden="1" customHeight="1" outlineLevel="1" x14ac:dyDescent="0.25">
      <c r="B16" s="10"/>
      <c r="C16" s="11"/>
      <c r="D16" s="11"/>
      <c r="E16" s="12">
        <v>400056</v>
      </c>
      <c r="F16" s="49"/>
      <c r="G16" s="49"/>
      <c r="H16" s="49"/>
      <c r="I16" s="49"/>
      <c r="J16" s="50">
        <f t="shared" si="4"/>
        <v>0</v>
      </c>
    </row>
    <row r="17" spans="2:11 16384:16384" ht="11.25" hidden="1" customHeight="1" outlineLevel="1" x14ac:dyDescent="0.25">
      <c r="B17" s="10"/>
      <c r="C17" s="11"/>
      <c r="D17" s="11"/>
      <c r="E17" s="12">
        <v>400103</v>
      </c>
      <c r="F17" s="49"/>
      <c r="G17" s="49"/>
      <c r="H17" s="49"/>
      <c r="I17" s="49"/>
      <c r="J17" s="50">
        <f t="shared" si="4"/>
        <v>0</v>
      </c>
    </row>
    <row r="18" spans="2:11 16384:16384" ht="11.25" hidden="1" customHeight="1" outlineLevel="1" x14ac:dyDescent="0.25">
      <c r="B18" s="10"/>
      <c r="C18" s="11"/>
      <c r="D18" s="11"/>
      <c r="E18" s="12">
        <v>400102</v>
      </c>
      <c r="F18" s="49"/>
      <c r="G18" s="49"/>
      <c r="H18" s="49"/>
      <c r="I18" s="49"/>
      <c r="J18" s="50">
        <f t="shared" si="4"/>
        <v>0</v>
      </c>
    </row>
    <row r="19" spans="2:11 16384:16384" ht="11.25" hidden="1" customHeight="1" outlineLevel="1" x14ac:dyDescent="0.25">
      <c r="B19" s="10"/>
      <c r="C19" s="11"/>
      <c r="D19" s="11"/>
      <c r="E19" s="12">
        <v>400091</v>
      </c>
      <c r="F19" s="49"/>
      <c r="G19" s="49"/>
      <c r="H19" s="49"/>
      <c r="I19" s="49"/>
      <c r="J19" s="50">
        <f t="shared" si="4"/>
        <v>0</v>
      </c>
    </row>
    <row r="20" spans="2:11 16384:16384" outlineLevel="1" x14ac:dyDescent="0.25">
      <c r="B20" s="10"/>
      <c r="C20" s="11" t="s">
        <v>48</v>
      </c>
      <c r="D20" s="11" t="s">
        <v>47</v>
      </c>
      <c r="E20" s="12"/>
      <c r="F20" s="49">
        <f>+'SMAC SCEIC 2Q 2026'!I52</f>
        <v>81299.399999999994</v>
      </c>
      <c r="G20" s="49">
        <f>+'SMAC SCEIC 2Q 2026'!J52</f>
        <v>88768.5</v>
      </c>
      <c r="H20" s="49">
        <f>+'SMAC SCEIC 2Q 2026'!K52</f>
        <v>80988.67</v>
      </c>
      <c r="I20" s="49">
        <f>+'SMAC SCEIC 2Q 2026'!L52</f>
        <v>136272.01999999999</v>
      </c>
      <c r="J20" s="50">
        <f t="shared" si="4"/>
        <v>387328.58999999997</v>
      </c>
    </row>
    <row r="21" spans="2:11 16384:16384" x14ac:dyDescent="0.25">
      <c r="B21" s="10"/>
      <c r="C21" s="11" t="s">
        <v>46</v>
      </c>
      <c r="D21" s="98" t="s">
        <v>45</v>
      </c>
      <c r="E21" s="99"/>
      <c r="F21" s="49">
        <f>+'SMAC SCEIC 2Q 2026'!I61</f>
        <v>24093.55</v>
      </c>
      <c r="G21" s="49">
        <f>+'SMAC SCEIC 2Q 2026'!J61</f>
        <v>21077.32</v>
      </c>
      <c r="H21" s="49">
        <f>+'SMAC SCEIC 2Q 2026'!K61</f>
        <v>21721.65</v>
      </c>
      <c r="I21" s="49">
        <f>+'SMAC SCEIC 2Q 2026'!L61</f>
        <v>20666.5</v>
      </c>
      <c r="J21" s="50">
        <f t="shared" si="4"/>
        <v>87559.01999999999</v>
      </c>
    </row>
    <row r="22" spans="2:11 16384:16384" s="22" customFormat="1" x14ac:dyDescent="0.25">
      <c r="B22" s="100" t="s">
        <v>44</v>
      </c>
      <c r="C22" s="102" t="s">
        <v>43</v>
      </c>
      <c r="D22" s="102"/>
      <c r="E22" s="103"/>
      <c r="F22" s="108">
        <f>+'SMAC SCEIC 2Q 2026'!I64</f>
        <v>702885.65999999992</v>
      </c>
      <c r="G22" s="108">
        <f>+'SMAC SCEIC 2Q 2026'!J64</f>
        <v>681330.81999999983</v>
      </c>
      <c r="H22" s="108">
        <f>+'SMAC SCEIC 2Q 2026'!K64</f>
        <v>610004.18000000005</v>
      </c>
      <c r="I22" s="108">
        <f>+'SMAC SCEIC 2Q 2026'!L64</f>
        <v>981347.17999999993</v>
      </c>
      <c r="J22" s="106">
        <f t="shared" si="4"/>
        <v>2975567.84</v>
      </c>
      <c r="K22" s="2"/>
      <c r="XFD22" s="21"/>
    </row>
    <row r="23" spans="2:11 16384:16384" s="22" customFormat="1" ht="15.75" customHeight="1" x14ac:dyDescent="0.25">
      <c r="B23" s="101"/>
      <c r="C23" s="104"/>
      <c r="D23" s="104"/>
      <c r="E23" s="105"/>
      <c r="F23" s="109"/>
      <c r="G23" s="109"/>
      <c r="H23" s="109"/>
      <c r="I23" s="109"/>
      <c r="J23" s="107">
        <f t="shared" si="4"/>
        <v>0</v>
      </c>
      <c r="K23" s="2"/>
      <c r="XFD23" s="21"/>
    </row>
    <row r="24" spans="2:11 16384:16384" s="22" customFormat="1" ht="15" customHeight="1" x14ac:dyDescent="0.25">
      <c r="B24" s="100" t="s">
        <v>42</v>
      </c>
      <c r="C24" s="112" t="s">
        <v>41</v>
      </c>
      <c r="D24" s="112"/>
      <c r="E24" s="113"/>
      <c r="F24" s="93">
        <f>+'SMAC SCEIC 2Q 2026'!I73-F35</f>
        <v>260610.92999999996</v>
      </c>
      <c r="G24" s="93">
        <f>+'SMAC SCEIC 2Q 2026'!J73-G35</f>
        <v>247444.46</v>
      </c>
      <c r="H24" s="93">
        <f>+'SMAC SCEIC 2Q 2026'!K73-H35</f>
        <v>287014.8</v>
      </c>
      <c r="I24" s="93">
        <f>+'SMAC SCEIC 2Q 2026'!L73-I35</f>
        <v>255135.06</v>
      </c>
      <c r="J24" s="106">
        <f>SUM(F24:I24)</f>
        <v>1050205.25</v>
      </c>
      <c r="K24" s="2"/>
      <c r="XFD24" s="21"/>
    </row>
    <row r="25" spans="2:11 16384:16384" s="22" customFormat="1" x14ac:dyDescent="0.25">
      <c r="B25" s="101"/>
      <c r="C25" s="114"/>
      <c r="D25" s="114"/>
      <c r="E25" s="115"/>
      <c r="F25" s="94"/>
      <c r="G25" s="94"/>
      <c r="H25" s="94"/>
      <c r="I25" s="94"/>
      <c r="J25" s="107">
        <f t="shared" si="4"/>
        <v>0</v>
      </c>
      <c r="K25" s="2"/>
      <c r="XFD25" s="21"/>
    </row>
    <row r="26" spans="2:11 16384:16384" s="22" customFormat="1" x14ac:dyDescent="0.25">
      <c r="B26" s="100" t="s">
        <v>40</v>
      </c>
      <c r="C26" s="112" t="s">
        <v>39</v>
      </c>
      <c r="D26" s="112"/>
      <c r="E26" s="113"/>
      <c r="F26" s="95">
        <f>+'SMAC SCEIC 2Q 2026'!I89</f>
        <v>142510.64000000001</v>
      </c>
      <c r="G26" s="95">
        <f>+'SMAC SCEIC 2Q 2026'!J89</f>
        <v>118844.41</v>
      </c>
      <c r="H26" s="95">
        <f>+'SMAC SCEIC 2Q 2026'!K89</f>
        <v>136130.84</v>
      </c>
      <c r="I26" s="95">
        <f>+'SMAC SCEIC 2Q 2026'!L89</f>
        <v>136823.49</v>
      </c>
      <c r="J26" s="106">
        <f t="shared" si="4"/>
        <v>534309.38</v>
      </c>
      <c r="K26" s="2"/>
      <c r="XFD26" s="21"/>
    </row>
    <row r="27" spans="2:11 16384:16384" s="22" customFormat="1" x14ac:dyDescent="0.25">
      <c r="B27" s="101"/>
      <c r="C27" s="114"/>
      <c r="D27" s="114"/>
      <c r="E27" s="115"/>
      <c r="F27" s="96"/>
      <c r="G27" s="96"/>
      <c r="H27" s="96"/>
      <c r="I27" s="96"/>
      <c r="J27" s="107">
        <f t="shared" si="4"/>
        <v>0</v>
      </c>
      <c r="K27" s="2"/>
      <c r="XFD27" s="21"/>
    </row>
    <row r="28" spans="2:11 16384:16384" s="22" customFormat="1" x14ac:dyDescent="0.25">
      <c r="B28" s="100" t="s">
        <v>38</v>
      </c>
      <c r="C28" s="112" t="s">
        <v>37</v>
      </c>
      <c r="D28" s="112"/>
      <c r="E28" s="113"/>
      <c r="F28" s="106">
        <f t="shared" ref="F28:I28" si="5">+SUM(F30:F34)</f>
        <v>660027.98</v>
      </c>
      <c r="G28" s="106">
        <f t="shared" si="5"/>
        <v>962196.09</v>
      </c>
      <c r="H28" s="106">
        <f t="shared" si="5"/>
        <v>1239636.6499999999</v>
      </c>
      <c r="I28" s="106">
        <f t="shared" si="5"/>
        <v>978743.71000000008</v>
      </c>
      <c r="J28" s="106">
        <f t="shared" ref="J28" si="6">+SUM(J30:J34)</f>
        <v>3840604.43</v>
      </c>
      <c r="K28" s="2"/>
      <c r="XFD28" s="21"/>
    </row>
    <row r="29" spans="2:11 16384:16384" s="22" customFormat="1" x14ac:dyDescent="0.25">
      <c r="B29" s="101"/>
      <c r="C29" s="114"/>
      <c r="D29" s="114"/>
      <c r="E29" s="115"/>
      <c r="F29" s="107"/>
      <c r="G29" s="107"/>
      <c r="H29" s="107"/>
      <c r="I29" s="107"/>
      <c r="J29" s="107"/>
      <c r="K29" s="2"/>
      <c r="XFD29" s="21"/>
    </row>
    <row r="30" spans="2:11 16384:16384" s="22" customFormat="1" ht="12.6" customHeight="1" x14ac:dyDescent="0.25">
      <c r="B30" s="23"/>
      <c r="C30" s="1" t="s">
        <v>36</v>
      </c>
      <c r="D30" s="110" t="s">
        <v>35</v>
      </c>
      <c r="E30" s="111"/>
      <c r="F30" s="51">
        <f>+'SMAC SCEIC 2Q 2026'!I98</f>
        <v>6900.02</v>
      </c>
      <c r="G30" s="51">
        <f>+'SMAC SCEIC 2Q 2026'!J98</f>
        <v>21770</v>
      </c>
      <c r="H30" s="51">
        <f>+'SMAC SCEIC 2Q 2026'!K98</f>
        <v>22476.65</v>
      </c>
      <c r="I30" s="51">
        <f>+'SMAC SCEIC 2Q 2026'!L98</f>
        <v>10285.4</v>
      </c>
      <c r="J30" s="51">
        <f t="shared" si="4"/>
        <v>61432.07</v>
      </c>
      <c r="K30" s="2"/>
      <c r="XFD30" s="21"/>
    </row>
    <row r="31" spans="2:11 16384:16384" s="22" customFormat="1" ht="12.6" customHeight="1" x14ac:dyDescent="0.25">
      <c r="B31" s="23"/>
      <c r="C31" s="1" t="s">
        <v>34</v>
      </c>
      <c r="D31" s="110" t="s">
        <v>33</v>
      </c>
      <c r="E31" s="111"/>
      <c r="F31" s="51">
        <f>+'SMAC SCEIC 2Q 2026'!I108</f>
        <v>294760.8</v>
      </c>
      <c r="G31" s="51">
        <f>+'SMAC SCEIC 2Q 2026'!J108</f>
        <v>544316.81999999995</v>
      </c>
      <c r="H31" s="51">
        <f>+'SMAC SCEIC 2Q 2026'!K108</f>
        <v>476413.31</v>
      </c>
      <c r="I31" s="51">
        <f>+'SMAC SCEIC 2Q 2026'!L108</f>
        <v>218250.39</v>
      </c>
      <c r="J31" s="51">
        <f t="shared" si="4"/>
        <v>1533741.3199999998</v>
      </c>
      <c r="K31" s="2"/>
      <c r="XFD31" s="21"/>
    </row>
    <row r="32" spans="2:11 16384:16384" s="22" customFormat="1" ht="12.6" customHeight="1" x14ac:dyDescent="0.25">
      <c r="B32" s="23"/>
      <c r="C32" s="1" t="s">
        <v>32</v>
      </c>
      <c r="D32" s="110" t="s">
        <v>31</v>
      </c>
      <c r="E32" s="111"/>
      <c r="F32" s="51">
        <f>+'SMAC SCEIC 2Q 2026'!I103</f>
        <v>87366.17</v>
      </c>
      <c r="G32" s="51">
        <f>+'SMAC SCEIC 2Q 2026'!J103</f>
        <v>81677.36</v>
      </c>
      <c r="H32" s="51">
        <f>+'SMAC SCEIC 2Q 2026'!K103</f>
        <v>193684.02</v>
      </c>
      <c r="I32" s="51">
        <f>+'SMAC SCEIC 2Q 2026'!L103</f>
        <v>215183.01</v>
      </c>
      <c r="J32" s="51">
        <f t="shared" si="4"/>
        <v>577910.56000000006</v>
      </c>
      <c r="K32" s="2"/>
      <c r="XFD32" s="21"/>
    </row>
    <row r="33" spans="2:11 16384:16384" s="22" customFormat="1" ht="12.6" customHeight="1" x14ac:dyDescent="0.25">
      <c r="B33" s="23"/>
      <c r="C33" s="1" t="s">
        <v>30</v>
      </c>
      <c r="D33" s="110" t="s">
        <v>282</v>
      </c>
      <c r="E33" s="111"/>
      <c r="F33" s="51">
        <f>+'SMAC SCEIC 2Q 2026'!I117</f>
        <v>193676.26</v>
      </c>
      <c r="G33" s="51">
        <f>+'SMAC SCEIC 2Q 2026'!J117</f>
        <v>219956.26</v>
      </c>
      <c r="H33" s="51">
        <f>+'SMAC SCEIC 2Q 2026'!K117</f>
        <v>450426.28</v>
      </c>
      <c r="I33" s="51">
        <f>+'SMAC SCEIC 2Q 2026'!L117</f>
        <v>496436.28</v>
      </c>
      <c r="J33" s="51">
        <f t="shared" si="4"/>
        <v>1360495.08</v>
      </c>
      <c r="K33" s="2"/>
      <c r="XFD33" s="21"/>
    </row>
    <row r="34" spans="2:11 16384:16384" s="22" customFormat="1" ht="12.6" customHeight="1" x14ac:dyDescent="0.25">
      <c r="B34" s="10"/>
      <c r="C34" s="1" t="s">
        <v>281</v>
      </c>
      <c r="D34" s="24" t="s">
        <v>29</v>
      </c>
      <c r="E34" s="25"/>
      <c r="F34" s="49">
        <f>+'SMAC SCEIC 2Q 2026'!I124</f>
        <v>77324.73</v>
      </c>
      <c r="G34" s="49">
        <f>+'SMAC SCEIC 2Q 2026'!J124</f>
        <v>94475.65</v>
      </c>
      <c r="H34" s="49">
        <f>+'SMAC SCEIC 2Q 2026'!K124</f>
        <v>96636.39</v>
      </c>
      <c r="I34" s="49">
        <f>+'SMAC SCEIC 2Q 2026'!L124</f>
        <v>38588.629999999997</v>
      </c>
      <c r="J34" s="51">
        <f t="shared" si="4"/>
        <v>307025.40000000002</v>
      </c>
      <c r="K34" s="2"/>
      <c r="XFD34" s="21"/>
    </row>
    <row r="35" spans="2:11 16384:16384" s="22" customFormat="1" x14ac:dyDescent="0.25">
      <c r="B35" s="100" t="s">
        <v>28</v>
      </c>
      <c r="C35" s="112" t="s">
        <v>27</v>
      </c>
      <c r="D35" s="112"/>
      <c r="E35" s="113"/>
      <c r="F35" s="95">
        <f>+'SMAC SCEIC 2Q 2026'!I85</f>
        <v>9603.23</v>
      </c>
      <c r="G35" s="95">
        <f>+'SMAC SCEIC 2Q 2026'!J85</f>
        <v>0</v>
      </c>
      <c r="H35" s="95">
        <f>+'SMAC SCEIC 2Q 2026'!K85</f>
        <v>61.34</v>
      </c>
      <c r="I35" s="95">
        <f>+'SMAC SCEIC 2Q 2026'!L85</f>
        <v>4354.9799999999996</v>
      </c>
      <c r="J35" s="106">
        <f t="shared" si="4"/>
        <v>14019.55</v>
      </c>
      <c r="K35" s="2"/>
      <c r="XFD35" s="21"/>
    </row>
    <row r="36" spans="2:11 16384:16384" s="22" customFormat="1" x14ac:dyDescent="0.25">
      <c r="B36" s="101"/>
      <c r="C36" s="114"/>
      <c r="D36" s="114"/>
      <c r="E36" s="115"/>
      <c r="F36" s="96"/>
      <c r="G36" s="96"/>
      <c r="H36" s="96"/>
      <c r="I36" s="96"/>
      <c r="J36" s="107">
        <f t="shared" si="4"/>
        <v>0</v>
      </c>
      <c r="K36" s="26"/>
      <c r="XFD36" s="21"/>
    </row>
    <row r="37" spans="2:11 16384:16384" s="22" customFormat="1" ht="11.25" customHeight="1" x14ac:dyDescent="0.25">
      <c r="B37" s="100" t="s">
        <v>26</v>
      </c>
      <c r="C37" s="112" t="s">
        <v>25</v>
      </c>
      <c r="D37" s="112"/>
      <c r="E37" s="113"/>
      <c r="F37" s="95">
        <f>+'SMAC SCEIC 2Q 2026'!I140</f>
        <v>0</v>
      </c>
      <c r="G37" s="95">
        <f>+'SMAC SCEIC 2Q 2026'!J140</f>
        <v>23951.96</v>
      </c>
      <c r="H37" s="95">
        <f>+'SMAC SCEIC 2Q 2026'!K140</f>
        <v>0</v>
      </c>
      <c r="I37" s="95">
        <f>+'SMAC SCEIC 2Q 2026'!L140</f>
        <v>0</v>
      </c>
      <c r="J37" s="106">
        <f t="shared" si="4"/>
        <v>23951.96</v>
      </c>
      <c r="K37" s="2"/>
      <c r="XFD37" s="21"/>
    </row>
    <row r="38" spans="2:11 16384:16384" s="22" customFormat="1" x14ac:dyDescent="0.25">
      <c r="B38" s="101"/>
      <c r="C38" s="114"/>
      <c r="D38" s="114"/>
      <c r="E38" s="115"/>
      <c r="F38" s="96"/>
      <c r="G38" s="96"/>
      <c r="H38" s="96"/>
      <c r="I38" s="96"/>
      <c r="J38" s="107">
        <f t="shared" si="4"/>
        <v>0</v>
      </c>
      <c r="K38" s="26"/>
      <c r="XFD38" s="21"/>
    </row>
    <row r="39" spans="2:11 16384:16384" s="22" customFormat="1" ht="18.75" customHeight="1" x14ac:dyDescent="0.25">
      <c r="B39" s="27" t="s">
        <v>24</v>
      </c>
      <c r="C39" s="118" t="s">
        <v>23</v>
      </c>
      <c r="D39" s="118"/>
      <c r="E39" s="119"/>
      <c r="F39" s="52">
        <v>0</v>
      </c>
      <c r="G39" s="52">
        <v>0</v>
      </c>
      <c r="H39" s="52">
        <v>0</v>
      </c>
      <c r="I39" s="53">
        <v>0</v>
      </c>
      <c r="J39" s="52">
        <f t="shared" si="4"/>
        <v>0</v>
      </c>
      <c r="K39" s="2"/>
      <c r="XFD39" s="21"/>
    </row>
    <row r="40" spans="2:11 16384:16384" s="3" customFormat="1" x14ac:dyDescent="0.25">
      <c r="B40" s="28"/>
      <c r="C40" s="16"/>
      <c r="D40" s="16"/>
      <c r="E40" s="29"/>
      <c r="F40" s="17"/>
      <c r="G40" s="17"/>
      <c r="H40" s="17"/>
      <c r="I40" s="17"/>
      <c r="J40" s="17"/>
      <c r="K40" s="18"/>
      <c r="XFD40" s="2"/>
    </row>
    <row r="41" spans="2:11 16384:16384" s="3" customFormat="1" x14ac:dyDescent="0.25">
      <c r="B41" s="6" t="s">
        <v>22</v>
      </c>
      <c r="C41" s="7" t="s">
        <v>21</v>
      </c>
      <c r="D41" s="7"/>
      <c r="E41" s="8"/>
      <c r="F41" s="47">
        <f>F7-F12</f>
        <v>737761.77999999933</v>
      </c>
      <c r="G41" s="47">
        <f t="shared" ref="G41:I41" si="7">G7-G12</f>
        <v>238826.94999999925</v>
      </c>
      <c r="H41" s="47">
        <f t="shared" si="7"/>
        <v>736265.41999999993</v>
      </c>
      <c r="I41" s="47">
        <f t="shared" si="7"/>
        <v>393798.57999999914</v>
      </c>
      <c r="J41" s="47">
        <f>J7-J12</f>
        <v>2106652.7300000004</v>
      </c>
      <c r="K41" s="13"/>
      <c r="XFD41" s="2"/>
    </row>
    <row r="42" spans="2:11 16384:16384" s="22" customFormat="1" x14ac:dyDescent="0.25">
      <c r="B42" s="30"/>
      <c r="C42" s="31"/>
      <c r="D42" s="31"/>
      <c r="E42" s="32"/>
      <c r="F42" s="33"/>
      <c r="G42" s="33"/>
      <c r="H42" s="33"/>
      <c r="I42" s="33"/>
      <c r="J42" s="33"/>
      <c r="K42" s="34"/>
      <c r="XFD42" s="21"/>
    </row>
    <row r="43" spans="2:11 16384:16384" s="3" customFormat="1" x14ac:dyDescent="0.25">
      <c r="B43" s="6" t="s">
        <v>20</v>
      </c>
      <c r="C43" s="7"/>
      <c r="D43" s="7"/>
      <c r="E43" s="8"/>
      <c r="F43" s="47">
        <f>SUM(F44:F46)</f>
        <v>4539922.6500000004</v>
      </c>
      <c r="G43" s="47">
        <f t="shared" ref="G43:J43" si="8">SUM(G44:G46)</f>
        <v>5196311.0599999996</v>
      </c>
      <c r="H43" s="47">
        <f t="shared" si="8"/>
        <v>5346622.21</v>
      </c>
      <c r="I43" s="47">
        <f t="shared" si="8"/>
        <v>6081476.2699999996</v>
      </c>
      <c r="J43" s="47">
        <f t="shared" si="8"/>
        <v>4539922.6500000004</v>
      </c>
      <c r="K43" s="13"/>
      <c r="XFD43" s="2"/>
    </row>
    <row r="44" spans="2:11 16384:16384" ht="11.25" hidden="1" customHeight="1" x14ac:dyDescent="0.25">
      <c r="B44" s="10"/>
      <c r="C44" s="11" t="s">
        <v>6</v>
      </c>
      <c r="D44" s="11"/>
      <c r="E44" s="12"/>
      <c r="F44" s="50">
        <f>-'bal fábricas maio'!C174</f>
        <v>732609</v>
      </c>
      <c r="G44" s="50">
        <f>-'bal fábricas junho'!C174</f>
        <v>1388997.41</v>
      </c>
      <c r="H44" s="50">
        <f>-'bal fábricas julho'!C174</f>
        <v>1539308.56</v>
      </c>
      <c r="I44" s="50">
        <f>-'bal fábricas agosto'!C174</f>
        <v>2274162.62</v>
      </c>
      <c r="J44" s="50">
        <f>F44</f>
        <v>732609</v>
      </c>
      <c r="K44" s="2" t="s">
        <v>19</v>
      </c>
    </row>
    <row r="45" spans="2:11 16384:16384" ht="11.25" hidden="1" customHeight="1" x14ac:dyDescent="0.25">
      <c r="B45" s="10"/>
      <c r="C45" s="11" t="s">
        <v>5</v>
      </c>
      <c r="D45" s="11"/>
      <c r="E45" s="12"/>
      <c r="F45" s="50">
        <f>-'bal fábricas maio'!C175</f>
        <v>0</v>
      </c>
      <c r="G45" s="50">
        <f>-'bal fábricas junho'!C175</f>
        <v>0</v>
      </c>
      <c r="H45" s="50">
        <f>-'bal fábricas julho'!C175</f>
        <v>0</v>
      </c>
      <c r="I45" s="50">
        <f>-'bal fábricas agosto'!C175</f>
        <v>0</v>
      </c>
      <c r="J45" s="50">
        <f t="shared" ref="J45:J46" si="9">F45</f>
        <v>0</v>
      </c>
      <c r="K45" s="2" t="s">
        <v>19</v>
      </c>
    </row>
    <row r="46" spans="2:11 16384:16384" ht="11.25" hidden="1" customHeight="1" x14ac:dyDescent="0.25">
      <c r="B46" s="10"/>
      <c r="C46" s="11" t="s">
        <v>4</v>
      </c>
      <c r="D46" s="11"/>
      <c r="E46" s="12"/>
      <c r="F46" s="50">
        <f>-'bal fábricas maio'!C176</f>
        <v>3807313.65</v>
      </c>
      <c r="G46" s="50">
        <f>-'bal fábricas junho'!C176</f>
        <v>3807313.65</v>
      </c>
      <c r="H46" s="50">
        <f>-'bal fábricas julho'!C176</f>
        <v>3807313.65</v>
      </c>
      <c r="I46" s="50">
        <f>-'bal fábricas agosto'!C176</f>
        <v>3807313.65</v>
      </c>
      <c r="J46" s="50">
        <f t="shared" si="9"/>
        <v>3807313.65</v>
      </c>
      <c r="K46" s="2" t="s">
        <v>19</v>
      </c>
    </row>
    <row r="47" spans="2:11 16384:16384" s="35" customFormat="1" x14ac:dyDescent="0.25">
      <c r="F47" s="36"/>
      <c r="G47" s="36"/>
      <c r="H47" s="36"/>
      <c r="I47" s="36"/>
      <c r="J47" s="36"/>
      <c r="K47" s="37"/>
    </row>
    <row r="48" spans="2:11 16384:16384" s="3" customFormat="1" x14ac:dyDescent="0.25">
      <c r="B48" s="6" t="s">
        <v>18</v>
      </c>
      <c r="C48" s="7"/>
      <c r="D48" s="7"/>
      <c r="E48" s="8"/>
      <c r="F48" s="47">
        <f>+F43+F41</f>
        <v>5277684.43</v>
      </c>
      <c r="G48" s="47">
        <f t="shared" ref="G48:J48" si="10">+G43+G41</f>
        <v>5435138.0099999988</v>
      </c>
      <c r="H48" s="47">
        <f t="shared" si="10"/>
        <v>6082887.6299999999</v>
      </c>
      <c r="I48" s="47">
        <f t="shared" si="10"/>
        <v>6475274.8499999987</v>
      </c>
      <c r="J48" s="47">
        <f t="shared" si="10"/>
        <v>6646575.3800000008</v>
      </c>
      <c r="K48" s="13"/>
      <c r="XFD48" s="2"/>
    </row>
    <row r="49" spans="2:11 16384:16384" s="35" customFormat="1" hidden="1" x14ac:dyDescent="0.25">
      <c r="B49" s="10"/>
      <c r="C49" s="11" t="s">
        <v>17</v>
      </c>
      <c r="D49" s="11"/>
      <c r="E49" s="12"/>
      <c r="F49" s="19"/>
      <c r="G49" s="19"/>
      <c r="H49" s="19"/>
      <c r="I49" s="19"/>
      <c r="J49" s="19"/>
      <c r="K49" s="38"/>
    </row>
    <row r="50" spans="2:11 16384:16384" s="35" customFormat="1" hidden="1" x14ac:dyDescent="0.25">
      <c r="B50" s="10"/>
      <c r="C50" s="11" t="s">
        <v>16</v>
      </c>
      <c r="D50" s="11"/>
      <c r="E50" s="12"/>
      <c r="F50" s="19"/>
      <c r="G50" s="19"/>
      <c r="H50" s="19"/>
      <c r="I50" s="19"/>
      <c r="J50" s="19"/>
      <c r="K50" s="38"/>
    </row>
    <row r="51" spans="2:11 16384:16384" s="35" customFormat="1" hidden="1" x14ac:dyDescent="0.25">
      <c r="B51" s="10"/>
      <c r="C51" s="11" t="s">
        <v>15</v>
      </c>
      <c r="D51" s="11"/>
      <c r="E51" s="12"/>
      <c r="F51" s="19"/>
      <c r="G51" s="19"/>
      <c r="H51" s="19"/>
      <c r="I51" s="19"/>
      <c r="J51" s="19"/>
      <c r="K51" s="38"/>
    </row>
    <row r="52" spans="2:11 16384:16384" s="3" customFormat="1" hidden="1" x14ac:dyDescent="0.25">
      <c r="B52" s="6"/>
      <c r="C52" s="7" t="s">
        <v>14</v>
      </c>
      <c r="D52" s="7"/>
      <c r="E52" s="8"/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13"/>
      <c r="XFD52" s="2"/>
    </row>
    <row r="53" spans="2:11 16384:16384" s="35" customFormat="1" x14ac:dyDescent="0.25">
      <c r="E53" s="38"/>
      <c r="F53" s="39"/>
      <c r="G53" s="39"/>
      <c r="H53" s="39"/>
      <c r="I53" s="39"/>
      <c r="J53" s="36"/>
      <c r="K53" s="38"/>
    </row>
    <row r="54" spans="2:11 16384:16384" s="3" customFormat="1" x14ac:dyDescent="0.25">
      <c r="B54" s="6" t="s">
        <v>13</v>
      </c>
      <c r="C54" s="7" t="s">
        <v>12</v>
      </c>
      <c r="D54" s="7"/>
      <c r="E54" s="8"/>
      <c r="F54" s="47">
        <f>SUM(F55:F56)</f>
        <v>33796.260000000824</v>
      </c>
      <c r="G54" s="47">
        <f t="shared" ref="G54:J54" si="11">SUM(G55:G56)</f>
        <v>55533.290000001318</v>
      </c>
      <c r="H54" s="47">
        <f t="shared" si="11"/>
        <v>-559795.2600000035</v>
      </c>
      <c r="I54" s="47">
        <f t="shared" si="11"/>
        <v>297935.0999999959</v>
      </c>
      <c r="J54" s="47">
        <f t="shared" si="11"/>
        <v>-172530.61000000546</v>
      </c>
      <c r="K54" s="40"/>
    </row>
    <row r="55" spans="2:11 16384:16384" x14ac:dyDescent="0.25">
      <c r="B55" s="10"/>
      <c r="C55" s="11" t="s">
        <v>11</v>
      </c>
      <c r="D55" s="11"/>
      <c r="E55" s="12"/>
      <c r="F55" s="54">
        <f>+'bal fábricas maio'!I7</f>
        <v>569387.13000000047</v>
      </c>
      <c r="G55" s="54">
        <f>+'bal fábricas junho'!I7</f>
        <v>624979.55999999866</v>
      </c>
      <c r="H55" s="54">
        <f>-'bal fábricas julho'!I7</f>
        <v>-618199.94000000204</v>
      </c>
      <c r="I55" s="54">
        <f>+'bal fábricas agosto'!I7</f>
        <v>618196.60999999638</v>
      </c>
      <c r="J55" s="50">
        <f>SUM(F55:I55)</f>
        <v>1194363.3599999934</v>
      </c>
      <c r="K55" s="26"/>
    </row>
    <row r="56" spans="2:11 16384:16384" x14ac:dyDescent="0.25">
      <c r="B56" s="10"/>
      <c r="C56" s="11" t="s">
        <v>10</v>
      </c>
      <c r="D56" s="11"/>
      <c r="E56" s="12"/>
      <c r="F56" s="54">
        <f>+'bal fábricas maio'!H118</f>
        <v>-535590.86999999965</v>
      </c>
      <c r="G56" s="54">
        <f>'bal fábricas junho'!I117</f>
        <v>-569446.26999999734</v>
      </c>
      <c r="H56" s="54">
        <f>+'bal fábricas julho'!I117</f>
        <v>58404.679999998538</v>
      </c>
      <c r="I56" s="54">
        <f>+'bal fábricas agosto'!H118</f>
        <v>-320261.51000000047</v>
      </c>
      <c r="J56" s="50">
        <f>SUM(F56:I56)</f>
        <v>-1366893.9699999988</v>
      </c>
      <c r="K56" s="26"/>
    </row>
    <row r="57" spans="2:11 16384:16384" s="35" customFormat="1" x14ac:dyDescent="0.25">
      <c r="F57" s="41"/>
      <c r="G57" s="36"/>
      <c r="H57" s="39"/>
      <c r="I57" s="36"/>
      <c r="J57" s="42"/>
    </row>
    <row r="58" spans="2:11 16384:16384" x14ac:dyDescent="0.25">
      <c r="B58" s="6" t="s">
        <v>9</v>
      </c>
      <c r="C58" s="7" t="s">
        <v>8</v>
      </c>
      <c r="D58" s="7"/>
      <c r="E58" s="8"/>
      <c r="F58" s="47">
        <f>+F41+F54</f>
        <v>771558.04000000015</v>
      </c>
      <c r="G58" s="47">
        <f>+G41+G54</f>
        <v>294360.24000000057</v>
      </c>
      <c r="H58" s="47">
        <f t="shared" ref="H58:I58" si="12">+H41+H54</f>
        <v>176470.15999999642</v>
      </c>
      <c r="I58" s="47">
        <f t="shared" si="12"/>
        <v>691733.67999999505</v>
      </c>
      <c r="J58" s="47">
        <f>+J41+J54</f>
        <v>1934122.119999995</v>
      </c>
      <c r="K58" s="20"/>
    </row>
    <row r="59" spans="2:11 16384:16384" s="35" customFormat="1" x14ac:dyDescent="0.25">
      <c r="F59" s="41"/>
      <c r="G59" s="36"/>
      <c r="H59" s="39"/>
      <c r="I59" s="36"/>
      <c r="J59" s="42"/>
    </row>
    <row r="60" spans="2:11 16384:16384" s="3" customFormat="1" x14ac:dyDescent="0.25">
      <c r="B60" s="6" t="s">
        <v>7</v>
      </c>
      <c r="C60" s="7"/>
      <c r="D60" s="7"/>
      <c r="E60" s="8"/>
      <c r="F60" s="47">
        <f>SUM(F61:F64)</f>
        <v>9730940.6499999985</v>
      </c>
      <c r="G60" s="47">
        <f t="shared" ref="G60:J60" si="13">SUM(G61:G64)</f>
        <v>10502498.690000001</v>
      </c>
      <c r="H60" s="47">
        <f t="shared" si="13"/>
        <v>10796858.930000003</v>
      </c>
      <c r="I60" s="47">
        <f t="shared" si="13"/>
        <v>10973329.09</v>
      </c>
      <c r="J60" s="47">
        <f t="shared" si="13"/>
        <v>9730940.6499999985</v>
      </c>
      <c r="K60" s="40"/>
    </row>
    <row r="61" spans="2:11 16384:16384" x14ac:dyDescent="0.25">
      <c r="B61" s="10"/>
      <c r="C61" s="11" t="s">
        <v>6</v>
      </c>
      <c r="D61" s="11"/>
      <c r="E61" s="12"/>
      <c r="F61" s="54">
        <f>+'bal fábricas maio'!C35+'bal fábricas maio'!C10</f>
        <v>4777123.88</v>
      </c>
      <c r="G61" s="54">
        <f>+'bal fábricas maio'!F35+'bal fábricas maio'!F10</f>
        <v>5431535.2100000009</v>
      </c>
      <c r="H61" s="54">
        <f>+'bal fábricas julho'!C10+'bal fábricas julho'!C35</f>
        <v>5671951.5200000033</v>
      </c>
      <c r="I61" s="54">
        <f>+'bal fábricas julho'!F35+'bal fábricas julho'!F10</f>
        <v>5655884.6099999994</v>
      </c>
      <c r="J61" s="50">
        <f>+F61</f>
        <v>4777123.88</v>
      </c>
    </row>
    <row r="62" spans="2:11 16384:16384" x14ac:dyDescent="0.25">
      <c r="B62" s="10"/>
      <c r="C62" s="11" t="s">
        <v>5</v>
      </c>
      <c r="D62" s="11"/>
      <c r="E62" s="12"/>
      <c r="F62" s="54">
        <v>0</v>
      </c>
      <c r="G62" s="54">
        <v>0</v>
      </c>
      <c r="H62" s="54">
        <v>0</v>
      </c>
      <c r="I62" s="54">
        <v>0</v>
      </c>
      <c r="J62" s="50">
        <f t="shared" ref="J62:J63" si="14">+F62</f>
        <v>0</v>
      </c>
    </row>
    <row r="63" spans="2:11 16384:16384" x14ac:dyDescent="0.25">
      <c r="B63" s="10"/>
      <c r="C63" s="11" t="s">
        <v>4</v>
      </c>
      <c r="D63" s="11"/>
      <c r="E63" s="12"/>
      <c r="F63" s="54">
        <f>+'bal fábricas maio'!C36</f>
        <v>4953816.7699999996</v>
      </c>
      <c r="G63" s="54">
        <f>+'bal fábricas maio'!F36</f>
        <v>5070963.4799999995</v>
      </c>
      <c r="H63" s="54">
        <f>+'bal fábricas julho'!C36</f>
        <v>5124907.4099999992</v>
      </c>
      <c r="I63" s="54">
        <f>+'bal fábricas julho'!F36</f>
        <v>5317444.4800000004</v>
      </c>
      <c r="J63" s="50">
        <f t="shared" si="14"/>
        <v>4953816.7699999996</v>
      </c>
    </row>
    <row r="64" spans="2:11 16384:16384" x14ac:dyDescent="0.25">
      <c r="B64" s="10"/>
      <c r="C64" s="11" t="s">
        <v>3</v>
      </c>
      <c r="D64" s="11"/>
      <c r="E64" s="12"/>
      <c r="F64" s="54">
        <v>0</v>
      </c>
      <c r="G64" s="54">
        <v>0</v>
      </c>
      <c r="H64" s="54">
        <v>0</v>
      </c>
      <c r="I64" s="54"/>
      <c r="J64" s="50">
        <v>0</v>
      </c>
    </row>
    <row r="65" spans="2:11" x14ac:dyDescent="0.25">
      <c r="B65" s="10"/>
      <c r="C65" s="11"/>
      <c r="D65" s="11"/>
      <c r="E65" s="12"/>
      <c r="F65" s="50"/>
      <c r="G65" s="50"/>
      <c r="H65" s="50"/>
      <c r="I65" s="50"/>
      <c r="J65" s="50">
        <v>0</v>
      </c>
    </row>
    <row r="66" spans="2:11" x14ac:dyDescent="0.25">
      <c r="B66" s="6" t="s">
        <v>2</v>
      </c>
      <c r="C66" s="7" t="s">
        <v>1</v>
      </c>
      <c r="D66" s="7"/>
      <c r="E66" s="8"/>
      <c r="F66" s="47">
        <f>+F58+F60</f>
        <v>10502498.689999999</v>
      </c>
      <c r="G66" s="47">
        <f>+G58+G60</f>
        <v>10796858.930000002</v>
      </c>
      <c r="H66" s="47">
        <f t="shared" ref="H66:I66" si="15">+H58+H60</f>
        <v>10973329.09</v>
      </c>
      <c r="I66" s="47">
        <f t="shared" si="15"/>
        <v>11665062.769999996</v>
      </c>
      <c r="J66" s="47">
        <f>+J58+J60</f>
        <v>11665062.769999994</v>
      </c>
      <c r="K66" s="20"/>
    </row>
    <row r="67" spans="2:11" s="35" customFormat="1" x14ac:dyDescent="0.25">
      <c r="B67" s="57"/>
      <c r="F67" s="44"/>
      <c r="G67" s="44"/>
      <c r="H67" s="44"/>
      <c r="I67" s="44"/>
      <c r="J67" s="44"/>
    </row>
    <row r="68" spans="2:11" s="35" customFormat="1" ht="12.75" x14ac:dyDescent="0.2">
      <c r="B68" s="117" t="s">
        <v>1189</v>
      </c>
      <c r="C68" s="117"/>
      <c r="D68" s="117"/>
      <c r="E68" s="117"/>
      <c r="F68" s="117"/>
      <c r="G68" s="117"/>
      <c r="H68" s="117"/>
      <c r="I68" s="117"/>
      <c r="J68" s="117"/>
    </row>
    <row r="69" spans="2:11" ht="15" customHeight="1" x14ac:dyDescent="0.25"/>
    <row r="70" spans="2:11" ht="15" customHeight="1" x14ac:dyDescent="0.25"/>
    <row r="71" spans="2:11" ht="15" customHeight="1" x14ac:dyDescent="0.25"/>
    <row r="72" spans="2:11" ht="15" customHeight="1" x14ac:dyDescent="0.25"/>
    <row r="73" spans="2:11" ht="15" customHeight="1" x14ac:dyDescent="0.25">
      <c r="E73" s="58" t="s">
        <v>1182</v>
      </c>
      <c r="G73" s="116" t="s">
        <v>283</v>
      </c>
      <c r="H73" s="116"/>
      <c r="I73" s="116"/>
    </row>
    <row r="74" spans="2:11" ht="15" customHeight="1" x14ac:dyDescent="0.25">
      <c r="E74" s="58" t="s">
        <v>1184</v>
      </c>
      <c r="G74" s="116" t="s">
        <v>284</v>
      </c>
      <c r="H74" s="116"/>
      <c r="I74" s="116"/>
    </row>
    <row r="75" spans="2:11" ht="15" customHeight="1" x14ac:dyDescent="0.25">
      <c r="E75" s="56" t="s">
        <v>1183</v>
      </c>
      <c r="G75" s="116" t="s">
        <v>285</v>
      </c>
      <c r="H75" s="116"/>
      <c r="I75" s="116"/>
    </row>
    <row r="76" spans="2:11" ht="12.75" x14ac:dyDescent="0.25">
      <c r="E76" s="55"/>
      <c r="G76" s="116" t="s">
        <v>0</v>
      </c>
      <c r="H76" s="116"/>
      <c r="I76" s="116"/>
    </row>
    <row r="77" spans="2:11" ht="11.25" hidden="1" customHeight="1" x14ac:dyDescent="0.25"/>
    <row r="81" x14ac:dyDescent="0.25"/>
    <row r="82" x14ac:dyDescent="0.25"/>
    <row r="83" x14ac:dyDescent="0.25"/>
    <row r="97" spans="6:10" x14ac:dyDescent="0.25"/>
    <row r="98" spans="6:10" x14ac:dyDescent="0.25"/>
    <row r="99" spans="6:10" x14ac:dyDescent="0.25"/>
    <row r="100" spans="6:10" x14ac:dyDescent="0.25"/>
    <row r="101" spans="6:10" hidden="1" x14ac:dyDescent="0.25">
      <c r="F101" s="43"/>
      <c r="G101" s="43"/>
      <c r="H101" s="43"/>
      <c r="I101" s="43"/>
      <c r="J101" s="43"/>
    </row>
    <row r="102" spans="6:10" hidden="1" x14ac:dyDescent="0.25">
      <c r="F102" s="43"/>
      <c r="G102" s="43"/>
      <c r="H102" s="43"/>
      <c r="I102" s="43"/>
      <c r="J102" s="43"/>
    </row>
    <row r="103" spans="6:10" hidden="1" x14ac:dyDescent="0.25">
      <c r="F103" s="43"/>
      <c r="G103" s="43"/>
      <c r="H103" s="43"/>
      <c r="I103" s="43"/>
      <c r="J103" s="45"/>
    </row>
    <row r="104" spans="6:10" hidden="1" x14ac:dyDescent="0.25">
      <c r="F104" s="43"/>
      <c r="G104" s="43"/>
      <c r="H104" s="43"/>
      <c r="I104" s="43"/>
      <c r="J104" s="46"/>
    </row>
    <row r="105" spans="6:10" hidden="1" x14ac:dyDescent="0.25">
      <c r="F105" s="43"/>
      <c r="G105" s="43"/>
      <c r="H105" s="43"/>
      <c r="I105" s="43"/>
      <c r="J105" s="46"/>
    </row>
    <row r="106" spans="6:10" hidden="1" x14ac:dyDescent="0.25">
      <c r="F106" s="43"/>
      <c r="G106" s="43"/>
      <c r="H106" s="43"/>
      <c r="I106" s="43"/>
      <c r="J106" s="37"/>
    </row>
    <row r="107" spans="6:10" x14ac:dyDescent="0.25"/>
    <row r="108" spans="6:10" x14ac:dyDescent="0.25"/>
    <row r="109" spans="6:10" x14ac:dyDescent="0.25"/>
    <row r="110" spans="6:10" x14ac:dyDescent="0.25"/>
    <row r="111" spans="6:10" x14ac:dyDescent="0.25"/>
    <row r="112" spans="6:10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</sheetData>
  <mergeCells count="56">
    <mergeCell ref="J35:J36"/>
    <mergeCell ref="J37:J38"/>
    <mergeCell ref="B37:B38"/>
    <mergeCell ref="C37:E38"/>
    <mergeCell ref="H37:H38"/>
    <mergeCell ref="I37:I38"/>
    <mergeCell ref="F37:F38"/>
    <mergeCell ref="G75:I75"/>
    <mergeCell ref="B68:J68"/>
    <mergeCell ref="G73:I73"/>
    <mergeCell ref="G74:I74"/>
    <mergeCell ref="C39:E39"/>
    <mergeCell ref="G76:I76"/>
    <mergeCell ref="B24:B25"/>
    <mergeCell ref="C24:E25"/>
    <mergeCell ref="J26:J27"/>
    <mergeCell ref="J24:J25"/>
    <mergeCell ref="I28:I29"/>
    <mergeCell ref="J28:J29"/>
    <mergeCell ref="B26:B27"/>
    <mergeCell ref="C26:E27"/>
    <mergeCell ref="B28:B29"/>
    <mergeCell ref="C28:E29"/>
    <mergeCell ref="F28:F29"/>
    <mergeCell ref="G28:G29"/>
    <mergeCell ref="F26:F27"/>
    <mergeCell ref="F24:F25"/>
    <mergeCell ref="I24:I25"/>
    <mergeCell ref="I26:I27"/>
    <mergeCell ref="D31:E31"/>
    <mergeCell ref="D32:E32"/>
    <mergeCell ref="B35:B36"/>
    <mergeCell ref="C35:E36"/>
    <mergeCell ref="H28:H29"/>
    <mergeCell ref="D30:E30"/>
    <mergeCell ref="H35:H36"/>
    <mergeCell ref="I35:I36"/>
    <mergeCell ref="F35:F36"/>
    <mergeCell ref="D33:E33"/>
    <mergeCell ref="B2:J2"/>
    <mergeCell ref="B3:J3"/>
    <mergeCell ref="D14:E14"/>
    <mergeCell ref="D21:E21"/>
    <mergeCell ref="B22:B23"/>
    <mergeCell ref="C22:E23"/>
    <mergeCell ref="J22:J23"/>
    <mergeCell ref="F22:F23"/>
    <mergeCell ref="H22:H23"/>
    <mergeCell ref="I22:I23"/>
    <mergeCell ref="G22:G23"/>
    <mergeCell ref="G24:G25"/>
    <mergeCell ref="G35:G36"/>
    <mergeCell ref="G37:G38"/>
    <mergeCell ref="H24:H25"/>
    <mergeCell ref="G26:G27"/>
    <mergeCell ref="H26:H27"/>
  </mergeCells>
  <printOptions horizontalCentered="1"/>
  <pageMargins left="0" right="0" top="0.19685039370078741" bottom="0.3937007874015748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5"/>
  <sheetViews>
    <sheetView workbookViewId="0">
      <pane xSplit="2" ySplit="6" topLeftCell="C178" activePane="bottomRight" state="frozen"/>
      <selection pane="topRight" activeCell="C1" sqref="C1"/>
      <selection pane="bottomLeft" activeCell="A7" sqref="A7"/>
      <selection pane="bottomRight" activeCell="B197" sqref="B197"/>
    </sheetView>
  </sheetViews>
  <sheetFormatPr defaultColWidth="8.85546875" defaultRowHeight="15" x14ac:dyDescent="0.25"/>
  <cols>
    <col min="1" max="1" width="11.7109375" style="75" customWidth="1"/>
    <col min="2" max="2" width="59.42578125" style="75" customWidth="1"/>
    <col min="3" max="3" width="16.5703125" style="75" customWidth="1"/>
    <col min="4" max="7" width="14.85546875" style="75" customWidth="1"/>
    <col min="8" max="11" width="15.85546875" style="75" customWidth="1"/>
    <col min="12" max="12" width="14.85546875" style="75" customWidth="1"/>
    <col min="13" max="13" width="15.85546875" style="75" customWidth="1"/>
    <col min="14" max="14" width="15.7109375" style="75" customWidth="1"/>
    <col min="15" max="15" width="15.85546875" style="75" customWidth="1"/>
    <col min="16" max="16" width="18.7109375" style="75" customWidth="1"/>
    <col min="17" max="17" width="12.5703125" style="75" customWidth="1"/>
    <col min="18" max="16384" width="8.85546875" style="75"/>
  </cols>
  <sheetData>
    <row r="1" spans="1:17" ht="15.75" x14ac:dyDescent="0.25">
      <c r="A1" s="122" t="s">
        <v>1186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17" ht="15.75" x14ac:dyDescent="0.25">
      <c r="A2" s="122" t="s">
        <v>1187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ht="15.75" x14ac:dyDescent="0.25">
      <c r="A3" s="122" t="s">
        <v>1013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x14ac:dyDescent="0.25">
      <c r="A4" s="120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17" ht="17.25" x14ac:dyDescent="0.3">
      <c r="A5" s="123" t="s">
        <v>1014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7" x14ac:dyDescent="0.25">
      <c r="A6" s="120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</row>
    <row r="8" spans="1:17" x14ac:dyDescent="0.25">
      <c r="A8" s="76" t="s">
        <v>1015</v>
      </c>
      <c r="B8" s="76" t="s">
        <v>1016</v>
      </c>
      <c r="C8" s="76" t="s">
        <v>1015</v>
      </c>
      <c r="D8" s="76" t="s">
        <v>1015</v>
      </c>
      <c r="E8" s="76" t="s">
        <v>1015</v>
      </c>
      <c r="F8" s="76" t="s">
        <v>1015</v>
      </c>
      <c r="G8" s="76" t="s">
        <v>1015</v>
      </c>
      <c r="H8" s="76" t="s">
        <v>1015</v>
      </c>
      <c r="I8" s="76" t="s">
        <v>1015</v>
      </c>
      <c r="J8" s="76" t="s">
        <v>1015</v>
      </c>
      <c r="K8" s="76" t="s">
        <v>1015</v>
      </c>
      <c r="L8" s="76" t="s">
        <v>1015</v>
      </c>
      <c r="M8" s="76" t="s">
        <v>1015</v>
      </c>
      <c r="N8" s="76" t="s">
        <v>1015</v>
      </c>
      <c r="O8" s="76" t="s">
        <v>1015</v>
      </c>
      <c r="P8" s="76" t="s">
        <v>1015</v>
      </c>
      <c r="Q8" s="76" t="s">
        <v>1015</v>
      </c>
    </row>
    <row r="9" spans="1:17" x14ac:dyDescent="0.25">
      <c r="A9" s="77" t="s">
        <v>1017</v>
      </c>
      <c r="B9" s="77" t="s">
        <v>1018</v>
      </c>
      <c r="C9" s="77" t="s">
        <v>1019</v>
      </c>
      <c r="D9" s="77" t="s">
        <v>1020</v>
      </c>
      <c r="E9" s="77" t="s">
        <v>1021</v>
      </c>
      <c r="F9" s="77" t="s">
        <v>1022</v>
      </c>
      <c r="G9" s="77" t="s">
        <v>1023</v>
      </c>
      <c r="H9" s="77" t="s">
        <v>1024</v>
      </c>
      <c r="I9" s="77" t="s">
        <v>1025</v>
      </c>
      <c r="J9" s="77" t="s">
        <v>1026</v>
      </c>
      <c r="K9" s="77" t="s">
        <v>1027</v>
      </c>
      <c r="L9" s="77" t="s">
        <v>1028</v>
      </c>
      <c r="M9" s="77" t="s">
        <v>1029</v>
      </c>
      <c r="N9" s="77" t="s">
        <v>1030</v>
      </c>
      <c r="O9" s="77" t="s">
        <v>1031</v>
      </c>
      <c r="P9" s="77" t="s">
        <v>1032</v>
      </c>
      <c r="Q9" s="77" t="s">
        <v>1033</v>
      </c>
    </row>
    <row r="10" spans="1:17" x14ac:dyDescent="0.25">
      <c r="A10" s="78" t="s">
        <v>1015</v>
      </c>
      <c r="B10" s="78" t="s">
        <v>1034</v>
      </c>
      <c r="C10" s="78" t="s">
        <v>1015</v>
      </c>
      <c r="D10" s="78" t="s">
        <v>1015</v>
      </c>
      <c r="E10" s="78" t="s">
        <v>1015</v>
      </c>
      <c r="F10" s="78" t="s">
        <v>1015</v>
      </c>
      <c r="G10" s="78" t="s">
        <v>1015</v>
      </c>
      <c r="H10" s="78" t="s">
        <v>1015</v>
      </c>
      <c r="I10" s="78" t="s">
        <v>1015</v>
      </c>
      <c r="J10" s="78" t="s">
        <v>1015</v>
      </c>
      <c r="K10" s="78" t="s">
        <v>1015</v>
      </c>
      <c r="L10" s="78" t="s">
        <v>1015</v>
      </c>
      <c r="M10" s="78" t="s">
        <v>1015</v>
      </c>
      <c r="N10" s="78" t="s">
        <v>1015</v>
      </c>
      <c r="O10" s="78" t="s">
        <v>1015</v>
      </c>
      <c r="P10" s="78" t="s">
        <v>1015</v>
      </c>
      <c r="Q10" s="78" t="s">
        <v>1015</v>
      </c>
    </row>
    <row r="11" spans="1:17" x14ac:dyDescent="0.25">
      <c r="A11" s="75" t="s">
        <v>308</v>
      </c>
      <c r="B11" s="75" t="s">
        <v>1035</v>
      </c>
      <c r="C11" s="79">
        <v>79200000</v>
      </c>
      <c r="D11" s="79">
        <v>6600000</v>
      </c>
      <c r="E11" s="79">
        <v>6600000</v>
      </c>
      <c r="F11" s="79">
        <v>6600000</v>
      </c>
      <c r="G11" s="79">
        <v>6600000</v>
      </c>
      <c r="H11" s="79">
        <v>26400000</v>
      </c>
      <c r="I11" s="79">
        <v>6600000</v>
      </c>
      <c r="J11" s="79">
        <v>6600000</v>
      </c>
      <c r="K11" s="79">
        <v>6600000</v>
      </c>
      <c r="L11" s="79">
        <v>6600000</v>
      </c>
      <c r="M11" s="79">
        <v>26400000</v>
      </c>
      <c r="N11" s="79">
        <v>0</v>
      </c>
      <c r="O11" s="79">
        <v>52800000</v>
      </c>
      <c r="P11" s="81" t="s">
        <v>1037</v>
      </c>
      <c r="Q11" s="80" t="s">
        <v>1036</v>
      </c>
    </row>
    <row r="12" spans="1:17" x14ac:dyDescent="0.25">
      <c r="A12" s="75" t="s">
        <v>50</v>
      </c>
      <c r="B12" s="75" t="s">
        <v>63</v>
      </c>
      <c r="C12" s="79">
        <v>80000000</v>
      </c>
      <c r="D12" s="79">
        <v>6666666.6699999999</v>
      </c>
      <c r="E12" s="79">
        <v>6666666.6699999999</v>
      </c>
      <c r="F12" s="79">
        <v>6666666.6699999999</v>
      </c>
      <c r="G12" s="79">
        <v>6666666.6699999999</v>
      </c>
      <c r="H12" s="79">
        <v>26666666.68</v>
      </c>
      <c r="I12" s="79">
        <v>6666666.6699999999</v>
      </c>
      <c r="J12" s="79">
        <v>6666666.6699999999</v>
      </c>
      <c r="K12" s="79">
        <v>6666666.6699999999</v>
      </c>
      <c r="L12" s="79">
        <v>6666666.6699999999</v>
      </c>
      <c r="M12" s="79">
        <v>26666666.68</v>
      </c>
      <c r="N12" s="79">
        <v>0</v>
      </c>
      <c r="O12" s="79">
        <v>53333333.359999999</v>
      </c>
      <c r="P12" s="81" t="s">
        <v>1037</v>
      </c>
      <c r="Q12" s="80" t="s">
        <v>1036</v>
      </c>
    </row>
    <row r="13" spans="1:17" x14ac:dyDescent="0.25">
      <c r="A13" s="75" t="s">
        <v>48</v>
      </c>
      <c r="B13" s="75" t="s">
        <v>64</v>
      </c>
      <c r="C13" s="79">
        <v>-800000</v>
      </c>
      <c r="D13" s="79">
        <v>-66666.67</v>
      </c>
      <c r="E13" s="79">
        <v>-66666.67</v>
      </c>
      <c r="F13" s="79">
        <v>-66666.67</v>
      </c>
      <c r="G13" s="79">
        <v>-66666.67</v>
      </c>
      <c r="H13" s="79">
        <v>-266666.68</v>
      </c>
      <c r="I13" s="79">
        <v>-66666.67</v>
      </c>
      <c r="J13" s="79">
        <v>-66666.67</v>
      </c>
      <c r="K13" s="79">
        <v>-66666.67</v>
      </c>
      <c r="L13" s="79">
        <v>-66666.67</v>
      </c>
      <c r="M13" s="79">
        <v>-266666.68</v>
      </c>
      <c r="N13" s="79">
        <v>0</v>
      </c>
      <c r="O13" s="79">
        <v>-533333.36</v>
      </c>
      <c r="P13" s="81" t="s">
        <v>1037</v>
      </c>
      <c r="Q13" s="80" t="s">
        <v>1036</v>
      </c>
    </row>
    <row r="14" spans="1:17" x14ac:dyDescent="0.25">
      <c r="A14" s="75" t="s">
        <v>65</v>
      </c>
      <c r="B14" s="75" t="s">
        <v>1038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82" t="s">
        <v>1039</v>
      </c>
      <c r="Q14" s="80" t="s">
        <v>1036</v>
      </c>
    </row>
    <row r="15" spans="1:17" x14ac:dyDescent="0.25">
      <c r="A15" s="75" t="s">
        <v>66</v>
      </c>
      <c r="B15" s="75" t="s">
        <v>67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82" t="s">
        <v>1039</v>
      </c>
      <c r="Q15" s="80" t="s">
        <v>1036</v>
      </c>
    </row>
    <row r="16" spans="1:17" x14ac:dyDescent="0.25">
      <c r="A16" s="75" t="s">
        <v>68</v>
      </c>
      <c r="B16" s="75" t="s">
        <v>69</v>
      </c>
      <c r="C16" s="79">
        <v>-800000</v>
      </c>
      <c r="D16" s="79">
        <v>-66666.67</v>
      </c>
      <c r="E16" s="79">
        <v>-66666.67</v>
      </c>
      <c r="F16" s="79">
        <v>-66666.67</v>
      </c>
      <c r="G16" s="79">
        <v>-66666.67</v>
      </c>
      <c r="H16" s="79">
        <v>-266666.68</v>
      </c>
      <c r="I16" s="79">
        <v>-66666.67</v>
      </c>
      <c r="J16" s="79">
        <v>-66666.67</v>
      </c>
      <c r="K16" s="79">
        <v>-66666.67</v>
      </c>
      <c r="L16" s="79">
        <v>-66666.67</v>
      </c>
      <c r="M16" s="79">
        <v>-266666.68</v>
      </c>
      <c r="N16" s="79">
        <v>0</v>
      </c>
      <c r="O16" s="79">
        <v>-533333.36</v>
      </c>
      <c r="P16" s="81" t="s">
        <v>1037</v>
      </c>
      <c r="Q16" s="80" t="s">
        <v>1036</v>
      </c>
    </row>
    <row r="17" spans="1:17" x14ac:dyDescent="0.25">
      <c r="A17" s="75" t="s">
        <v>70</v>
      </c>
      <c r="B17" s="75" t="s">
        <v>71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82" t="s">
        <v>1039</v>
      </c>
      <c r="Q17" s="80" t="s">
        <v>1036</v>
      </c>
    </row>
    <row r="18" spans="1:17" x14ac:dyDescent="0.25">
      <c r="A18" s="75" t="s">
        <v>72</v>
      </c>
      <c r="B18" s="75" t="s">
        <v>1040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82" t="s">
        <v>1039</v>
      </c>
      <c r="Q18" s="80" t="s">
        <v>1036</v>
      </c>
    </row>
    <row r="19" spans="1:17" x14ac:dyDescent="0.25">
      <c r="A19" s="75" t="s">
        <v>73</v>
      </c>
      <c r="B19" s="75" t="s">
        <v>74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82" t="s">
        <v>1039</v>
      </c>
      <c r="Q19" s="80" t="s">
        <v>1036</v>
      </c>
    </row>
    <row r="20" spans="1:17" x14ac:dyDescent="0.25">
      <c r="A20" s="75" t="s">
        <v>46</v>
      </c>
      <c r="B20" s="75" t="s">
        <v>75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82" t="s">
        <v>1039</v>
      </c>
      <c r="Q20" s="80" t="s">
        <v>1036</v>
      </c>
    </row>
    <row r="21" spans="1:17" x14ac:dyDescent="0.25">
      <c r="A21" s="75" t="s">
        <v>76</v>
      </c>
      <c r="B21" s="75" t="s">
        <v>1041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82" t="s">
        <v>1039</v>
      </c>
      <c r="Q21" s="80" t="s">
        <v>1036</v>
      </c>
    </row>
    <row r="22" spans="1:17" x14ac:dyDescent="0.25">
      <c r="A22" s="75" t="s">
        <v>501</v>
      </c>
      <c r="B22" s="75" t="s">
        <v>77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82" t="s">
        <v>1039</v>
      </c>
      <c r="Q22" s="80" t="s">
        <v>1036</v>
      </c>
    </row>
    <row r="23" spans="1:17" x14ac:dyDescent="0.25">
      <c r="A23" s="75" t="s">
        <v>78</v>
      </c>
      <c r="B23" s="75" t="s">
        <v>1042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82" t="s">
        <v>1039</v>
      </c>
      <c r="Q23" s="80" t="s">
        <v>1036</v>
      </c>
    </row>
    <row r="24" spans="1:17" x14ac:dyDescent="0.25">
      <c r="A24" s="75" t="s">
        <v>638</v>
      </c>
      <c r="B24" s="75" t="s">
        <v>79</v>
      </c>
      <c r="C24" s="79">
        <v>2413125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150601.89000000001</v>
      </c>
      <c r="M24" s="79">
        <v>150601.89000000001</v>
      </c>
      <c r="N24" s="79">
        <v>0</v>
      </c>
      <c r="O24" s="79">
        <v>150601.89000000001</v>
      </c>
      <c r="P24" s="81" t="s">
        <v>1043</v>
      </c>
      <c r="Q24" s="80" t="s">
        <v>1036</v>
      </c>
    </row>
    <row r="25" spans="1:17" x14ac:dyDescent="0.25">
      <c r="A25" s="75" t="s">
        <v>80</v>
      </c>
      <c r="B25" s="75" t="s">
        <v>81</v>
      </c>
      <c r="C25" s="79">
        <v>2413125</v>
      </c>
      <c r="D25" s="79">
        <v>0</v>
      </c>
      <c r="E25" s="79">
        <v>0</v>
      </c>
      <c r="F25" s="79">
        <v>0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150601.89000000001</v>
      </c>
      <c r="M25" s="79">
        <v>150601.89000000001</v>
      </c>
      <c r="N25" s="79">
        <v>0</v>
      </c>
      <c r="O25" s="79">
        <v>150601.89000000001</v>
      </c>
      <c r="P25" s="81" t="s">
        <v>1043</v>
      </c>
      <c r="Q25" s="80" t="s">
        <v>1036</v>
      </c>
    </row>
    <row r="26" spans="1:17" x14ac:dyDescent="0.25">
      <c r="A26" s="75" t="s">
        <v>82</v>
      </c>
      <c r="B26" s="75" t="s">
        <v>83</v>
      </c>
      <c r="C26" s="79">
        <v>100000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0</v>
      </c>
      <c r="P26" s="82" t="s">
        <v>1039</v>
      </c>
      <c r="Q26" s="80" t="s">
        <v>1036</v>
      </c>
    </row>
    <row r="27" spans="1:17" x14ac:dyDescent="0.25">
      <c r="A27" s="75" t="s">
        <v>84</v>
      </c>
      <c r="B27" s="75" t="s">
        <v>85</v>
      </c>
      <c r="C27" s="79">
        <v>313125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0</v>
      </c>
      <c r="P27" s="82" t="s">
        <v>1039</v>
      </c>
      <c r="Q27" s="80" t="s">
        <v>1036</v>
      </c>
    </row>
    <row r="28" spans="1:17" x14ac:dyDescent="0.25">
      <c r="A28" s="75" t="s">
        <v>86</v>
      </c>
      <c r="B28" s="75" t="s">
        <v>1044</v>
      </c>
      <c r="C28" s="79"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82" t="s">
        <v>1039</v>
      </c>
      <c r="Q28" s="80" t="s">
        <v>1036</v>
      </c>
    </row>
    <row r="29" spans="1:17" x14ac:dyDescent="0.25">
      <c r="A29" s="75" t="s">
        <v>87</v>
      </c>
      <c r="B29" s="75" t="s">
        <v>88</v>
      </c>
      <c r="C29" s="79">
        <v>2000000</v>
      </c>
      <c r="D29" s="79">
        <v>0</v>
      </c>
      <c r="E29" s="79">
        <v>0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150601.89000000001</v>
      </c>
      <c r="M29" s="79">
        <v>150601.89000000001</v>
      </c>
      <c r="N29" s="79">
        <v>0</v>
      </c>
      <c r="O29" s="79">
        <v>150601.89000000001</v>
      </c>
      <c r="P29" s="81" t="s">
        <v>1045</v>
      </c>
      <c r="Q29" s="80" t="s">
        <v>1036</v>
      </c>
    </row>
    <row r="30" spans="1:17" x14ac:dyDescent="0.25">
      <c r="A30" s="75" t="s">
        <v>286</v>
      </c>
      <c r="B30" s="75" t="s">
        <v>287</v>
      </c>
      <c r="C30" s="79">
        <v>2000000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150601.89000000001</v>
      </c>
      <c r="M30" s="79">
        <v>150601.89000000001</v>
      </c>
      <c r="N30" s="79">
        <v>0</v>
      </c>
      <c r="O30" s="79">
        <v>150601.89000000001</v>
      </c>
      <c r="P30" s="81" t="s">
        <v>1045</v>
      </c>
      <c r="Q30" s="80" t="s">
        <v>1036</v>
      </c>
    </row>
    <row r="31" spans="1:17" x14ac:dyDescent="0.25">
      <c r="A31" s="75" t="s">
        <v>288</v>
      </c>
      <c r="B31" s="75" t="s">
        <v>289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82" t="s">
        <v>1039</v>
      </c>
      <c r="Q31" s="80" t="s">
        <v>1036</v>
      </c>
    </row>
    <row r="32" spans="1:17" x14ac:dyDescent="0.25">
      <c r="A32" s="75" t="s">
        <v>89</v>
      </c>
      <c r="B32" s="75" t="s">
        <v>90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82" t="s">
        <v>1039</v>
      </c>
      <c r="Q32" s="80" t="s">
        <v>1036</v>
      </c>
    </row>
    <row r="33" spans="1:17" x14ac:dyDescent="0.25">
      <c r="A33" s="120" t="s">
        <v>1015</v>
      </c>
      <c r="B33" s="121" t="s">
        <v>1015</v>
      </c>
      <c r="C33" s="121" t="s">
        <v>1015</v>
      </c>
      <c r="D33" s="121" t="s">
        <v>1015</v>
      </c>
      <c r="E33" s="121" t="s">
        <v>1015</v>
      </c>
      <c r="F33" s="121" t="s">
        <v>1015</v>
      </c>
      <c r="G33" s="121" t="s">
        <v>1015</v>
      </c>
      <c r="H33" s="121" t="s">
        <v>1015</v>
      </c>
      <c r="I33" s="121" t="s">
        <v>1015</v>
      </c>
      <c r="J33" s="121" t="s">
        <v>1015</v>
      </c>
      <c r="K33" s="121" t="s">
        <v>1015</v>
      </c>
      <c r="L33" s="121" t="s">
        <v>1015</v>
      </c>
      <c r="M33" s="121" t="s">
        <v>1015</v>
      </c>
      <c r="N33" s="121" t="s">
        <v>1015</v>
      </c>
      <c r="O33" s="121" t="s">
        <v>1015</v>
      </c>
      <c r="P33" s="121" t="s">
        <v>1015</v>
      </c>
      <c r="Q33" s="121" t="s">
        <v>1015</v>
      </c>
    </row>
    <row r="34" spans="1:17" x14ac:dyDescent="0.25">
      <c r="A34" s="76" t="s">
        <v>1015</v>
      </c>
      <c r="B34" s="76" t="s">
        <v>1046</v>
      </c>
      <c r="C34" s="76" t="s">
        <v>1015</v>
      </c>
      <c r="D34" s="76" t="s">
        <v>1015</v>
      </c>
      <c r="E34" s="76" t="s">
        <v>1015</v>
      </c>
      <c r="F34" s="76" t="s">
        <v>1015</v>
      </c>
      <c r="G34" s="76" t="s">
        <v>1015</v>
      </c>
      <c r="H34" s="76" t="s">
        <v>1015</v>
      </c>
      <c r="I34" s="76" t="s">
        <v>1015</v>
      </c>
      <c r="J34" s="76" t="s">
        <v>1015</v>
      </c>
      <c r="K34" s="76" t="s">
        <v>1015</v>
      </c>
      <c r="L34" s="76" t="s">
        <v>1015</v>
      </c>
      <c r="M34" s="76" t="s">
        <v>1015</v>
      </c>
      <c r="N34" s="76" t="s">
        <v>1015</v>
      </c>
      <c r="O34" s="76" t="s">
        <v>1015</v>
      </c>
      <c r="P34" s="76" t="s">
        <v>1015</v>
      </c>
      <c r="Q34" s="76" t="s">
        <v>1015</v>
      </c>
    </row>
    <row r="35" spans="1:17" x14ac:dyDescent="0.25">
      <c r="A35" s="77" t="s">
        <v>1017</v>
      </c>
      <c r="B35" s="77" t="s">
        <v>1018</v>
      </c>
      <c r="C35" s="77" t="s">
        <v>1019</v>
      </c>
      <c r="D35" s="77" t="s">
        <v>1020</v>
      </c>
      <c r="E35" s="77" t="s">
        <v>1021</v>
      </c>
      <c r="F35" s="77" t="s">
        <v>1022</v>
      </c>
      <c r="G35" s="77" t="s">
        <v>1023</v>
      </c>
      <c r="H35" s="77" t="s">
        <v>1024</v>
      </c>
      <c r="I35" s="77" t="s">
        <v>1025</v>
      </c>
      <c r="J35" s="77" t="s">
        <v>1026</v>
      </c>
      <c r="K35" s="77" t="s">
        <v>1027</v>
      </c>
      <c r="L35" s="77" t="s">
        <v>1028</v>
      </c>
      <c r="M35" s="77" t="s">
        <v>1029</v>
      </c>
      <c r="N35" s="77" t="s">
        <v>1030</v>
      </c>
      <c r="O35" s="77" t="s">
        <v>1031</v>
      </c>
      <c r="P35" s="77" t="s">
        <v>1032</v>
      </c>
      <c r="Q35" s="77" t="s">
        <v>1033</v>
      </c>
    </row>
    <row r="36" spans="1:17" x14ac:dyDescent="0.25">
      <c r="A36" s="78" t="s">
        <v>1015</v>
      </c>
      <c r="B36" s="78" t="s">
        <v>1047</v>
      </c>
      <c r="C36" s="78" t="s">
        <v>1015</v>
      </c>
      <c r="D36" s="78" t="s">
        <v>1015</v>
      </c>
      <c r="E36" s="78" t="s">
        <v>1015</v>
      </c>
      <c r="F36" s="78" t="s">
        <v>1015</v>
      </c>
      <c r="G36" s="78" t="s">
        <v>1015</v>
      </c>
      <c r="H36" s="78" t="s">
        <v>1015</v>
      </c>
      <c r="I36" s="78" t="s">
        <v>1015</v>
      </c>
      <c r="J36" s="78" t="s">
        <v>1015</v>
      </c>
      <c r="K36" s="78" t="s">
        <v>1015</v>
      </c>
      <c r="L36" s="78" t="s">
        <v>1015</v>
      </c>
      <c r="M36" s="78" t="s">
        <v>1015</v>
      </c>
      <c r="N36" s="78" t="s">
        <v>1015</v>
      </c>
      <c r="O36" s="78" t="s">
        <v>1015</v>
      </c>
      <c r="P36" s="78" t="s">
        <v>1015</v>
      </c>
      <c r="Q36" s="78" t="s">
        <v>1015</v>
      </c>
    </row>
    <row r="37" spans="1:17" x14ac:dyDescent="0.25">
      <c r="A37" s="75" t="s">
        <v>91</v>
      </c>
      <c r="B37" s="75" t="s">
        <v>1048</v>
      </c>
      <c r="C37" s="79">
        <v>82448125</v>
      </c>
      <c r="D37" s="79">
        <v>5999500.0999999996</v>
      </c>
      <c r="E37" s="79">
        <v>6831539.5899999999</v>
      </c>
      <c r="F37" s="79">
        <v>6659147.5999999996</v>
      </c>
      <c r="G37" s="79">
        <v>6593813.21</v>
      </c>
      <c r="H37" s="79">
        <v>26084000.5</v>
      </c>
      <c r="I37" s="79">
        <v>6607658.9100000001</v>
      </c>
      <c r="J37" s="79">
        <v>6501485.6600000001</v>
      </c>
      <c r="K37" s="79">
        <v>6058988.0199999996</v>
      </c>
      <c r="L37" s="79">
        <v>7162113.1100000003</v>
      </c>
      <c r="M37" s="79">
        <v>26330245.699999999</v>
      </c>
      <c r="N37" s="79">
        <v>0</v>
      </c>
      <c r="O37" s="79">
        <v>52414246.200000003</v>
      </c>
      <c r="P37" s="81" t="s">
        <v>1049</v>
      </c>
      <c r="Q37" s="80" t="s">
        <v>1036</v>
      </c>
    </row>
    <row r="38" spans="1:17" x14ac:dyDescent="0.25">
      <c r="A38" s="75" t="s">
        <v>92</v>
      </c>
      <c r="B38" s="75" t="s">
        <v>1050</v>
      </c>
      <c r="C38" s="79">
        <v>79200000</v>
      </c>
      <c r="D38" s="79">
        <v>5914077.71</v>
      </c>
      <c r="E38" s="79">
        <v>6755090.3799999999</v>
      </c>
      <c r="F38" s="79">
        <v>6555246.5199999996</v>
      </c>
      <c r="G38" s="79">
        <v>6495806.3099999996</v>
      </c>
      <c r="H38" s="79">
        <v>25720220.920000002</v>
      </c>
      <c r="I38" s="79">
        <v>6503548.1399999997</v>
      </c>
      <c r="J38" s="79">
        <v>6378113.5800000001</v>
      </c>
      <c r="K38" s="79">
        <v>5930401.25</v>
      </c>
      <c r="L38" s="79">
        <v>6886579.3399999999</v>
      </c>
      <c r="M38" s="79">
        <v>25698642.309999999</v>
      </c>
      <c r="N38" s="79">
        <v>0</v>
      </c>
      <c r="O38" s="79">
        <v>51418863.229999997</v>
      </c>
      <c r="P38" s="81" t="s">
        <v>1051</v>
      </c>
      <c r="Q38" s="80" t="s">
        <v>1036</v>
      </c>
    </row>
    <row r="39" spans="1:17" x14ac:dyDescent="0.25">
      <c r="A39" s="75" t="s">
        <v>93</v>
      </c>
      <c r="B39" s="75" t="s">
        <v>94</v>
      </c>
      <c r="C39" s="79">
        <v>2413125</v>
      </c>
      <c r="D39" s="79">
        <v>0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150601.89000000001</v>
      </c>
      <c r="M39" s="79">
        <v>150601.89000000001</v>
      </c>
      <c r="N39" s="79">
        <v>0</v>
      </c>
      <c r="O39" s="79">
        <v>150601.89000000001</v>
      </c>
      <c r="P39" s="81" t="s">
        <v>1043</v>
      </c>
      <c r="Q39" s="80" t="s">
        <v>1036</v>
      </c>
    </row>
    <row r="40" spans="1:17" x14ac:dyDescent="0.25">
      <c r="A40" s="75" t="s">
        <v>95</v>
      </c>
      <c r="B40" s="75" t="s">
        <v>83</v>
      </c>
      <c r="C40" s="79">
        <v>100000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82" t="s">
        <v>1039</v>
      </c>
      <c r="Q40" s="80" t="s">
        <v>1036</v>
      </c>
    </row>
    <row r="41" spans="1:17" x14ac:dyDescent="0.25">
      <c r="A41" s="75" t="s">
        <v>96</v>
      </c>
      <c r="B41" s="75" t="s">
        <v>85</v>
      </c>
      <c r="C41" s="79">
        <v>313125</v>
      </c>
      <c r="D41" s="79">
        <v>0</v>
      </c>
      <c r="E41" s="79">
        <v>0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82" t="s">
        <v>1039</v>
      </c>
      <c r="Q41" s="80" t="s">
        <v>1036</v>
      </c>
    </row>
    <row r="42" spans="1:17" x14ac:dyDescent="0.25">
      <c r="A42" s="75" t="s">
        <v>97</v>
      </c>
      <c r="B42" s="75" t="s">
        <v>1044</v>
      </c>
      <c r="C42" s="79">
        <v>0</v>
      </c>
      <c r="D42" s="79">
        <v>0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82" t="s">
        <v>1039</v>
      </c>
      <c r="Q42" s="80" t="s">
        <v>1036</v>
      </c>
    </row>
    <row r="43" spans="1:17" x14ac:dyDescent="0.25">
      <c r="A43" s="75" t="s">
        <v>98</v>
      </c>
      <c r="B43" s="75" t="s">
        <v>88</v>
      </c>
      <c r="C43" s="79">
        <v>2000000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150601.89000000001</v>
      </c>
      <c r="M43" s="79">
        <v>150601.89000000001</v>
      </c>
      <c r="N43" s="79">
        <v>0</v>
      </c>
      <c r="O43" s="79">
        <v>150601.89000000001</v>
      </c>
      <c r="P43" s="81" t="s">
        <v>1045</v>
      </c>
      <c r="Q43" s="80" t="s">
        <v>1036</v>
      </c>
    </row>
    <row r="44" spans="1:17" x14ac:dyDescent="0.25">
      <c r="A44" s="75" t="s">
        <v>99</v>
      </c>
      <c r="B44" s="75" t="s">
        <v>100</v>
      </c>
      <c r="C44" s="79">
        <v>835000</v>
      </c>
      <c r="D44" s="79">
        <v>85422.39</v>
      </c>
      <c r="E44" s="79">
        <v>76449.210000000006</v>
      </c>
      <c r="F44" s="79">
        <v>103901.08</v>
      </c>
      <c r="G44" s="79">
        <v>98006.9</v>
      </c>
      <c r="H44" s="79">
        <v>363779.58</v>
      </c>
      <c r="I44" s="79">
        <v>104110.77</v>
      </c>
      <c r="J44" s="79">
        <v>123372.08</v>
      </c>
      <c r="K44" s="79">
        <v>128586.77</v>
      </c>
      <c r="L44" s="79">
        <v>124931.88</v>
      </c>
      <c r="M44" s="79">
        <v>481001.5</v>
      </c>
      <c r="N44" s="79">
        <v>0</v>
      </c>
      <c r="O44" s="79">
        <v>844781.08</v>
      </c>
      <c r="P44" s="81" t="s">
        <v>1052</v>
      </c>
      <c r="Q44" s="80" t="s">
        <v>1036</v>
      </c>
    </row>
    <row r="45" spans="1:17" x14ac:dyDescent="0.25">
      <c r="A45" s="75" t="s">
        <v>101</v>
      </c>
      <c r="B45" s="75" t="s">
        <v>1053</v>
      </c>
      <c r="C45" s="79"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82" t="s">
        <v>1039</v>
      </c>
      <c r="Q45" s="80" t="s">
        <v>1036</v>
      </c>
    </row>
    <row r="46" spans="1:17" x14ac:dyDescent="0.25">
      <c r="A46" s="75" t="s">
        <v>36</v>
      </c>
      <c r="B46" s="75" t="s">
        <v>102</v>
      </c>
      <c r="C46" s="79"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82" t="s">
        <v>1039</v>
      </c>
      <c r="Q46" s="80" t="s">
        <v>1036</v>
      </c>
    </row>
    <row r="47" spans="1:17" x14ac:dyDescent="0.25">
      <c r="A47" s="120" t="s">
        <v>1015</v>
      </c>
      <c r="B47" s="121" t="s">
        <v>1015</v>
      </c>
      <c r="C47" s="121" t="s">
        <v>1015</v>
      </c>
      <c r="D47" s="121" t="s">
        <v>1015</v>
      </c>
      <c r="E47" s="121" t="s">
        <v>1015</v>
      </c>
      <c r="F47" s="121" t="s">
        <v>1015</v>
      </c>
      <c r="G47" s="121" t="s">
        <v>1015</v>
      </c>
      <c r="H47" s="121" t="s">
        <v>1015</v>
      </c>
      <c r="I47" s="121" t="s">
        <v>1015</v>
      </c>
      <c r="J47" s="121" t="s">
        <v>1015</v>
      </c>
      <c r="K47" s="121" t="s">
        <v>1015</v>
      </c>
      <c r="L47" s="121" t="s">
        <v>1015</v>
      </c>
      <c r="M47" s="121" t="s">
        <v>1015</v>
      </c>
      <c r="N47" s="121" t="s">
        <v>1015</v>
      </c>
      <c r="O47" s="121" t="s">
        <v>1015</v>
      </c>
      <c r="P47" s="121" t="s">
        <v>1015</v>
      </c>
      <c r="Q47" s="121" t="s">
        <v>1015</v>
      </c>
    </row>
    <row r="48" spans="1:17" x14ac:dyDescent="0.25">
      <c r="A48" s="78" t="s">
        <v>1015</v>
      </c>
      <c r="B48" s="78" t="s">
        <v>1054</v>
      </c>
      <c r="C48" s="78" t="s">
        <v>1015</v>
      </c>
      <c r="D48" s="78" t="s">
        <v>1015</v>
      </c>
      <c r="E48" s="78" t="s">
        <v>1015</v>
      </c>
      <c r="F48" s="78" t="s">
        <v>1015</v>
      </c>
      <c r="G48" s="78" t="s">
        <v>1015</v>
      </c>
      <c r="H48" s="78" t="s">
        <v>1015</v>
      </c>
      <c r="I48" s="78" t="s">
        <v>1015</v>
      </c>
      <c r="J48" s="78" t="s">
        <v>1015</v>
      </c>
      <c r="K48" s="78" t="s">
        <v>1015</v>
      </c>
      <c r="L48" s="78" t="s">
        <v>1015</v>
      </c>
      <c r="M48" s="78" t="s">
        <v>1015</v>
      </c>
      <c r="N48" s="78" t="s">
        <v>1015</v>
      </c>
      <c r="O48" s="78" t="s">
        <v>1015</v>
      </c>
      <c r="P48" s="78" t="s">
        <v>1015</v>
      </c>
      <c r="Q48" s="78" t="s">
        <v>1015</v>
      </c>
    </row>
    <row r="49" spans="1:17" x14ac:dyDescent="0.25">
      <c r="A49" s="75" t="s">
        <v>1055</v>
      </c>
      <c r="B49" s="75" t="s">
        <v>103</v>
      </c>
      <c r="C49" s="79">
        <v>82448125</v>
      </c>
      <c r="D49" s="79">
        <v>5999500.0999999996</v>
      </c>
      <c r="E49" s="79">
        <v>6831539.5899999999</v>
      </c>
      <c r="F49" s="79">
        <v>6659147.5999999996</v>
      </c>
      <c r="G49" s="79">
        <v>6593813.21</v>
      </c>
      <c r="H49" s="79">
        <v>26084000.5</v>
      </c>
      <c r="I49" s="79">
        <v>6639316.4299999997</v>
      </c>
      <c r="J49" s="79">
        <v>7127497.5999999996</v>
      </c>
      <c r="K49" s="79">
        <v>6653223.4100000001</v>
      </c>
      <c r="L49" s="79">
        <v>7157613.1100000003</v>
      </c>
      <c r="M49" s="79">
        <v>27577650.550000001</v>
      </c>
      <c r="N49" s="79">
        <v>0</v>
      </c>
      <c r="O49" s="79">
        <v>53661651.049999997</v>
      </c>
      <c r="P49" s="81" t="s">
        <v>1056</v>
      </c>
      <c r="Q49" s="80" t="s">
        <v>1036</v>
      </c>
    </row>
    <row r="50" spans="1:17" x14ac:dyDescent="0.25">
      <c r="A50" s="75" t="s">
        <v>104</v>
      </c>
      <c r="B50" s="75" t="s">
        <v>105</v>
      </c>
      <c r="C50" s="79">
        <v>82448125</v>
      </c>
      <c r="D50" s="79">
        <v>5374640.3700000001</v>
      </c>
      <c r="E50" s="79">
        <v>6206679.8600000003</v>
      </c>
      <c r="F50" s="79">
        <v>6040536.4699999997</v>
      </c>
      <c r="G50" s="79">
        <v>5981388.1799999997</v>
      </c>
      <c r="H50" s="79">
        <v>23603244.879999999</v>
      </c>
      <c r="I50" s="79">
        <v>6033015.6600000001</v>
      </c>
      <c r="J50" s="79">
        <v>6527259.8399999999</v>
      </c>
      <c r="K50" s="79">
        <v>6058988.0199999996</v>
      </c>
      <c r="L50" s="79">
        <v>6464122.2300000004</v>
      </c>
      <c r="M50" s="79">
        <v>25083385.75</v>
      </c>
      <c r="N50" s="79">
        <v>0</v>
      </c>
      <c r="O50" s="79">
        <v>48686630.630000003</v>
      </c>
      <c r="P50" s="81" t="s">
        <v>1057</v>
      </c>
      <c r="Q50" s="80" t="s">
        <v>1036</v>
      </c>
    </row>
    <row r="51" spans="1:17" x14ac:dyDescent="0.25">
      <c r="A51" s="75" t="s">
        <v>106</v>
      </c>
      <c r="B51" s="75" t="s">
        <v>107</v>
      </c>
      <c r="C51" s="79">
        <v>53217027</v>
      </c>
      <c r="D51" s="79">
        <v>3965121.88</v>
      </c>
      <c r="E51" s="79">
        <v>4610474.6900000004</v>
      </c>
      <c r="F51" s="79">
        <v>4365879.7699999996</v>
      </c>
      <c r="G51" s="79">
        <v>4090725.34</v>
      </c>
      <c r="H51" s="79">
        <v>17032201.68</v>
      </c>
      <c r="I51" s="79">
        <v>4257377.22</v>
      </c>
      <c r="J51" s="79">
        <v>4517444.0599999996</v>
      </c>
      <c r="K51" s="79">
        <v>3786140.21</v>
      </c>
      <c r="L51" s="79">
        <v>4305150.57</v>
      </c>
      <c r="M51" s="79">
        <v>16866112.059999999</v>
      </c>
      <c r="N51" s="79">
        <v>0</v>
      </c>
      <c r="O51" s="79">
        <v>33898313.740000002</v>
      </c>
      <c r="P51" s="81" t="s">
        <v>1058</v>
      </c>
      <c r="Q51" s="80" t="s">
        <v>1036</v>
      </c>
    </row>
    <row r="52" spans="1:17" s="83" customFormat="1" x14ac:dyDescent="0.25">
      <c r="A52" s="83" t="s">
        <v>108</v>
      </c>
      <c r="B52" s="83" t="s">
        <v>47</v>
      </c>
      <c r="C52" s="84">
        <v>1099838</v>
      </c>
      <c r="D52" s="84">
        <v>82645.8</v>
      </c>
      <c r="E52" s="84">
        <v>82645.8</v>
      </c>
      <c r="F52" s="84">
        <v>81299.399999999994</v>
      </c>
      <c r="G52" s="84">
        <v>81299.399999999994</v>
      </c>
      <c r="H52" s="84">
        <v>327890.40000000002</v>
      </c>
      <c r="I52" s="84">
        <v>81299.399999999994</v>
      </c>
      <c r="J52" s="84">
        <v>88768.5</v>
      </c>
      <c r="K52" s="84">
        <v>80988.67</v>
      </c>
      <c r="L52" s="84">
        <v>136272.01999999999</v>
      </c>
      <c r="M52" s="84">
        <f>SUM(I52:L52)</f>
        <v>387328.58999999997</v>
      </c>
      <c r="N52" s="84">
        <v>0</v>
      </c>
      <c r="O52" s="84">
        <v>715218.99</v>
      </c>
      <c r="P52" s="86" t="s">
        <v>1059</v>
      </c>
      <c r="Q52" s="85" t="s">
        <v>1036</v>
      </c>
    </row>
    <row r="53" spans="1:17" x14ac:dyDescent="0.25">
      <c r="A53" s="75" t="s">
        <v>109</v>
      </c>
      <c r="B53" s="75" t="s">
        <v>1060</v>
      </c>
      <c r="C53" s="79">
        <v>1099838</v>
      </c>
      <c r="D53" s="79">
        <v>82645.8</v>
      </c>
      <c r="E53" s="79">
        <v>82645.8</v>
      </c>
      <c r="F53" s="79">
        <v>81299.399999999994</v>
      </c>
      <c r="G53" s="79">
        <v>81299.399999999994</v>
      </c>
      <c r="H53" s="79">
        <v>327890.40000000002</v>
      </c>
      <c r="I53" s="79">
        <v>81299.399999999994</v>
      </c>
      <c r="J53" s="79">
        <v>88768.5</v>
      </c>
      <c r="K53" s="79">
        <v>80988.67</v>
      </c>
      <c r="L53" s="79">
        <v>136272.01999999999</v>
      </c>
      <c r="M53" s="79">
        <v>387328.59</v>
      </c>
      <c r="N53" s="79">
        <v>0</v>
      </c>
      <c r="O53" s="79">
        <v>715218.99</v>
      </c>
      <c r="P53" s="81" t="s">
        <v>1059</v>
      </c>
      <c r="Q53" s="80" t="s">
        <v>1036</v>
      </c>
    </row>
    <row r="54" spans="1:17" x14ac:dyDescent="0.25">
      <c r="A54" s="75" t="s">
        <v>110</v>
      </c>
      <c r="B54" s="75" t="s">
        <v>1061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82" t="s">
        <v>1039</v>
      </c>
      <c r="Q54" s="80" t="s">
        <v>1036</v>
      </c>
    </row>
    <row r="55" spans="1:17" s="83" customFormat="1" x14ac:dyDescent="0.25">
      <c r="A55" s="83" t="s">
        <v>111</v>
      </c>
      <c r="B55" s="83" t="s">
        <v>112</v>
      </c>
      <c r="C55" s="84">
        <v>51802868</v>
      </c>
      <c r="D55" s="84">
        <v>3853083.37</v>
      </c>
      <c r="E55" s="84">
        <v>4503996.45</v>
      </c>
      <c r="F55" s="84">
        <v>4260486.13</v>
      </c>
      <c r="G55" s="84">
        <v>3990371.11</v>
      </c>
      <c r="H55" s="84">
        <v>16607937.060000001</v>
      </c>
      <c r="I55" s="84">
        <f>+I56+I57</f>
        <v>4151984.27</v>
      </c>
      <c r="J55" s="84">
        <f t="shared" ref="J55:L55" si="0">+J56+J57</f>
        <v>4407598.24</v>
      </c>
      <c r="K55" s="84">
        <f t="shared" si="0"/>
        <v>3683429.89</v>
      </c>
      <c r="L55" s="84">
        <f t="shared" si="0"/>
        <v>4035058.92</v>
      </c>
      <c r="M55" s="84">
        <f>SUM(I55:L55)</f>
        <v>16278071.32</v>
      </c>
      <c r="N55" s="84">
        <v>0</v>
      </c>
      <c r="O55" s="84">
        <v>32999161.510000002</v>
      </c>
      <c r="P55" s="86" t="s">
        <v>1058</v>
      </c>
      <c r="Q55" s="85" t="s">
        <v>1036</v>
      </c>
    </row>
    <row r="56" spans="1:17" x14ac:dyDescent="0.25">
      <c r="A56" s="75" t="s">
        <v>113</v>
      </c>
      <c r="B56" s="75" t="s">
        <v>1060</v>
      </c>
      <c r="C56" s="79">
        <v>9886079</v>
      </c>
      <c r="D56" s="79">
        <v>709991.9</v>
      </c>
      <c r="E56" s="79">
        <v>756836.51</v>
      </c>
      <c r="F56" s="79">
        <v>889077.62</v>
      </c>
      <c r="G56" s="79">
        <v>696566.32</v>
      </c>
      <c r="H56" s="79">
        <v>3052472.35</v>
      </c>
      <c r="I56" s="79">
        <v>763118.09</v>
      </c>
      <c r="J56" s="79">
        <v>808318.63</v>
      </c>
      <c r="K56" s="79">
        <v>634055.1</v>
      </c>
      <c r="L56" s="79">
        <v>713957.57</v>
      </c>
      <c r="M56" s="79">
        <v>2919449.39</v>
      </c>
      <c r="N56" s="79">
        <v>0</v>
      </c>
      <c r="O56" s="79">
        <v>5971921.7400000002</v>
      </c>
      <c r="P56" s="81" t="s">
        <v>1062</v>
      </c>
      <c r="Q56" s="80" t="s">
        <v>1036</v>
      </c>
    </row>
    <row r="57" spans="1:17" x14ac:dyDescent="0.25">
      <c r="A57" s="75" t="s">
        <v>114</v>
      </c>
      <c r="B57" s="75" t="s">
        <v>1061</v>
      </c>
      <c r="C57" s="79">
        <v>41916789</v>
      </c>
      <c r="D57" s="79">
        <v>3143091.47</v>
      </c>
      <c r="E57" s="79">
        <v>3747159.94</v>
      </c>
      <c r="F57" s="79">
        <v>3371408.51</v>
      </c>
      <c r="G57" s="79">
        <v>3293804.79</v>
      </c>
      <c r="H57" s="79">
        <v>13555464.710000001</v>
      </c>
      <c r="I57" s="79">
        <v>3388866.18</v>
      </c>
      <c r="J57" s="79">
        <v>3599279.61</v>
      </c>
      <c r="K57" s="79">
        <v>3049374.79</v>
      </c>
      <c r="L57" s="79">
        <v>3321101.35</v>
      </c>
      <c r="M57" s="79">
        <v>13471775.060000001</v>
      </c>
      <c r="N57" s="79">
        <v>0</v>
      </c>
      <c r="O57" s="79">
        <v>27027239.77</v>
      </c>
      <c r="P57" s="81" t="s">
        <v>1063</v>
      </c>
      <c r="Q57" s="80" t="s">
        <v>1036</v>
      </c>
    </row>
    <row r="58" spans="1:17" x14ac:dyDescent="0.25">
      <c r="A58" s="75" t="s">
        <v>115</v>
      </c>
      <c r="B58" s="75" t="s">
        <v>116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82" t="s">
        <v>1039</v>
      </c>
      <c r="Q58" s="80" t="s">
        <v>1036</v>
      </c>
    </row>
    <row r="59" spans="1:17" x14ac:dyDescent="0.25">
      <c r="A59" s="75" t="s">
        <v>117</v>
      </c>
      <c r="B59" s="75" t="s">
        <v>1060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82" t="s">
        <v>1039</v>
      </c>
      <c r="Q59" s="80" t="s">
        <v>1036</v>
      </c>
    </row>
    <row r="60" spans="1:17" x14ac:dyDescent="0.25">
      <c r="A60" s="75" t="s">
        <v>118</v>
      </c>
      <c r="B60" s="75" t="s">
        <v>1061</v>
      </c>
      <c r="C60" s="79"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82" t="s">
        <v>1039</v>
      </c>
      <c r="Q60" s="80" t="s">
        <v>1036</v>
      </c>
    </row>
    <row r="61" spans="1:17" s="83" customFormat="1" x14ac:dyDescent="0.25">
      <c r="A61" s="83" t="s">
        <v>119</v>
      </c>
      <c r="B61" s="83" t="s">
        <v>120</v>
      </c>
      <c r="C61" s="84">
        <v>314321</v>
      </c>
      <c r="D61" s="84">
        <v>29392.71</v>
      </c>
      <c r="E61" s="84">
        <v>23832.44</v>
      </c>
      <c r="F61" s="84">
        <v>24094.240000000002</v>
      </c>
      <c r="G61" s="84">
        <v>19054.830000000002</v>
      </c>
      <c r="H61" s="84">
        <v>96374.22</v>
      </c>
      <c r="I61" s="84">
        <v>24093.55</v>
      </c>
      <c r="J61" s="84">
        <v>21077.32</v>
      </c>
      <c r="K61" s="84">
        <v>21721.65</v>
      </c>
      <c r="L61" s="84">
        <v>20666.5</v>
      </c>
      <c r="M61" s="84">
        <v>87559.02</v>
      </c>
      <c r="N61" s="84">
        <v>0</v>
      </c>
      <c r="O61" s="84">
        <v>183933.24</v>
      </c>
      <c r="P61" s="86" t="s">
        <v>1064</v>
      </c>
      <c r="Q61" s="85" t="s">
        <v>1036</v>
      </c>
    </row>
    <row r="62" spans="1:17" x14ac:dyDescent="0.25">
      <c r="A62" s="75" t="s">
        <v>121</v>
      </c>
      <c r="B62" s="75" t="s">
        <v>1060</v>
      </c>
      <c r="C62" s="79">
        <v>126737</v>
      </c>
      <c r="D62" s="79">
        <v>11631.45</v>
      </c>
      <c r="E62" s="79">
        <v>8509.32</v>
      </c>
      <c r="F62" s="79">
        <v>8262.6200000000008</v>
      </c>
      <c r="G62" s="79">
        <v>4836.9799999999996</v>
      </c>
      <c r="H62" s="79">
        <v>33240.370000000003</v>
      </c>
      <c r="I62" s="79">
        <v>8310.09</v>
      </c>
      <c r="J62" s="79">
        <v>3531.17</v>
      </c>
      <c r="K62" s="79">
        <v>6023.02</v>
      </c>
      <c r="L62" s="79">
        <v>6385.6</v>
      </c>
      <c r="M62" s="79">
        <v>24249.88</v>
      </c>
      <c r="N62" s="79">
        <v>0</v>
      </c>
      <c r="O62" s="79">
        <v>57490.25</v>
      </c>
      <c r="P62" s="81" t="s">
        <v>1065</v>
      </c>
      <c r="Q62" s="80" t="s">
        <v>1036</v>
      </c>
    </row>
    <row r="63" spans="1:17" x14ac:dyDescent="0.25">
      <c r="A63" s="75" t="s">
        <v>122</v>
      </c>
      <c r="B63" s="75" t="s">
        <v>1061</v>
      </c>
      <c r="C63" s="79">
        <v>187584</v>
      </c>
      <c r="D63" s="79">
        <v>17761.259999999998</v>
      </c>
      <c r="E63" s="79">
        <v>15323.12</v>
      </c>
      <c r="F63" s="79">
        <v>15831.62</v>
      </c>
      <c r="G63" s="79">
        <v>14217.85</v>
      </c>
      <c r="H63" s="79">
        <v>63133.85</v>
      </c>
      <c r="I63" s="79">
        <v>15783.46</v>
      </c>
      <c r="J63" s="79">
        <v>17546.150000000001</v>
      </c>
      <c r="K63" s="79">
        <v>15698.63</v>
      </c>
      <c r="L63" s="79">
        <v>14280.9</v>
      </c>
      <c r="M63" s="79">
        <v>63309.14</v>
      </c>
      <c r="N63" s="79">
        <v>0</v>
      </c>
      <c r="O63" s="79">
        <v>126442.99</v>
      </c>
      <c r="P63" s="81" t="s">
        <v>1066</v>
      </c>
      <c r="Q63" s="80" t="s">
        <v>1036</v>
      </c>
    </row>
    <row r="64" spans="1:17" s="83" customFormat="1" x14ac:dyDescent="0.25">
      <c r="A64" s="83" t="s">
        <v>123</v>
      </c>
      <c r="B64" s="83" t="s">
        <v>1067</v>
      </c>
      <c r="C64" s="84">
        <v>7403758</v>
      </c>
      <c r="D64" s="84">
        <v>669830.73</v>
      </c>
      <c r="E64" s="84">
        <v>713106.99</v>
      </c>
      <c r="F64" s="84">
        <v>715681.42</v>
      </c>
      <c r="G64" s="84">
        <v>712923.38</v>
      </c>
      <c r="H64" s="84">
        <v>2811542.52</v>
      </c>
      <c r="I64" s="84">
        <f>+SUM(I65:I72)</f>
        <v>702885.65999999992</v>
      </c>
      <c r="J64" s="84">
        <f t="shared" ref="J64:M64" si="1">+SUM(J65:J72)</f>
        <v>681330.81999999983</v>
      </c>
      <c r="K64" s="84">
        <f t="shared" si="1"/>
        <v>610004.18000000005</v>
      </c>
      <c r="L64" s="84">
        <f t="shared" si="1"/>
        <v>981347.17999999993</v>
      </c>
      <c r="M64" s="84">
        <f t="shared" si="1"/>
        <v>2975567.8400000003</v>
      </c>
      <c r="N64" s="84">
        <v>0</v>
      </c>
      <c r="O64" s="84">
        <v>5589677.5999999996</v>
      </c>
      <c r="P64" s="86" t="s">
        <v>1068</v>
      </c>
      <c r="Q64" s="85" t="s">
        <v>1036</v>
      </c>
    </row>
    <row r="65" spans="1:17" x14ac:dyDescent="0.25">
      <c r="A65" s="75" t="s">
        <v>124</v>
      </c>
      <c r="B65" s="75" t="s">
        <v>125</v>
      </c>
      <c r="C65" s="79">
        <v>2160507</v>
      </c>
      <c r="D65" s="79">
        <v>217497.02</v>
      </c>
      <c r="E65" s="79">
        <v>217912.33</v>
      </c>
      <c r="F65" s="79">
        <v>217912.31</v>
      </c>
      <c r="G65" s="79">
        <v>213348.29</v>
      </c>
      <c r="H65" s="79">
        <v>866669.95</v>
      </c>
      <c r="I65" s="79">
        <v>216667.49</v>
      </c>
      <c r="J65" s="79">
        <v>209926.04</v>
      </c>
      <c r="K65" s="79">
        <v>212068.29</v>
      </c>
      <c r="L65" s="79">
        <f>268806+197432.76</f>
        <v>466238.76</v>
      </c>
      <c r="M65" s="79">
        <f>SUM(I65:L65)</f>
        <v>1104900.58</v>
      </c>
      <c r="N65" s="79">
        <v>0</v>
      </c>
      <c r="O65" s="79">
        <f>+M65+H65</f>
        <v>1971570.53</v>
      </c>
      <c r="P65" s="81" t="s">
        <v>1069</v>
      </c>
      <c r="Q65" s="80" t="s">
        <v>1036</v>
      </c>
    </row>
    <row r="66" spans="1:17" x14ac:dyDescent="0.25">
      <c r="A66" s="75" t="s">
        <v>126</v>
      </c>
      <c r="B66" s="75" t="s">
        <v>127</v>
      </c>
      <c r="C66" s="79">
        <v>3042859</v>
      </c>
      <c r="D66" s="79">
        <v>330640.82</v>
      </c>
      <c r="E66" s="79">
        <v>329669.2</v>
      </c>
      <c r="F66" s="79">
        <v>330123.68</v>
      </c>
      <c r="G66" s="79">
        <v>330123.68</v>
      </c>
      <c r="H66" s="79">
        <v>1320557.3799999999</v>
      </c>
      <c r="I66" s="79">
        <v>330139.34999999998</v>
      </c>
      <c r="J66" s="79">
        <v>330123.67</v>
      </c>
      <c r="K66" s="79">
        <v>225087.05</v>
      </c>
      <c r="L66" s="79">
        <v>357449.64</v>
      </c>
      <c r="M66" s="79">
        <f t="shared" ref="M66:M72" si="2">SUM(I66:L66)</f>
        <v>1242799.71</v>
      </c>
      <c r="N66" s="79">
        <v>0</v>
      </c>
      <c r="O66" s="79">
        <v>2563357.09</v>
      </c>
      <c r="P66" s="81" t="s">
        <v>1070</v>
      </c>
      <c r="Q66" s="80" t="s">
        <v>1036</v>
      </c>
    </row>
    <row r="67" spans="1:17" x14ac:dyDescent="0.25">
      <c r="A67" s="75" t="s">
        <v>128</v>
      </c>
      <c r="B67" s="75" t="s">
        <v>129</v>
      </c>
      <c r="C67" s="79">
        <v>395996</v>
      </c>
      <c r="D67" s="79">
        <v>20183.23</v>
      </c>
      <c r="E67" s="79">
        <v>20183.23</v>
      </c>
      <c r="F67" s="79">
        <v>20434.63</v>
      </c>
      <c r="G67" s="79">
        <v>23010.45</v>
      </c>
      <c r="H67" s="79">
        <v>83811.539999999994</v>
      </c>
      <c r="I67" s="79">
        <v>20952.89</v>
      </c>
      <c r="J67" s="79">
        <v>23010.45</v>
      </c>
      <c r="K67" s="79">
        <v>29010.45</v>
      </c>
      <c r="L67" s="79">
        <v>23010.45</v>
      </c>
      <c r="M67" s="79">
        <f t="shared" si="2"/>
        <v>95984.239999999991</v>
      </c>
      <c r="N67" s="79">
        <v>0</v>
      </c>
      <c r="O67" s="79">
        <v>179795.78</v>
      </c>
      <c r="P67" s="81" t="s">
        <v>1071</v>
      </c>
      <c r="Q67" s="80" t="s">
        <v>1036</v>
      </c>
    </row>
    <row r="68" spans="1:17" x14ac:dyDescent="0.25">
      <c r="A68" s="75" t="s">
        <v>130</v>
      </c>
      <c r="B68" s="75" t="s">
        <v>131</v>
      </c>
      <c r="C68" s="79">
        <v>634787</v>
      </c>
      <c r="D68" s="79">
        <v>5370.32</v>
      </c>
      <c r="E68" s="79">
        <v>60440.79</v>
      </c>
      <c r="F68" s="79">
        <v>60405.99</v>
      </c>
      <c r="G68" s="79">
        <v>60405.97</v>
      </c>
      <c r="H68" s="79">
        <v>186623.07</v>
      </c>
      <c r="I68" s="79">
        <v>46655.77</v>
      </c>
      <c r="J68" s="79">
        <v>49875</v>
      </c>
      <c r="K68" s="79">
        <v>49875</v>
      </c>
      <c r="L68" s="79">
        <v>57138</v>
      </c>
      <c r="M68" s="79">
        <f t="shared" si="2"/>
        <v>203543.77</v>
      </c>
      <c r="N68" s="79">
        <v>0</v>
      </c>
      <c r="O68" s="79">
        <v>390166.84</v>
      </c>
      <c r="P68" s="81" t="s">
        <v>1072</v>
      </c>
      <c r="Q68" s="80" t="s">
        <v>1036</v>
      </c>
    </row>
    <row r="69" spans="1:17" x14ac:dyDescent="0.25">
      <c r="A69" s="75" t="s">
        <v>132</v>
      </c>
      <c r="B69" s="75" t="s">
        <v>1073</v>
      </c>
      <c r="C69" s="79">
        <v>87651</v>
      </c>
      <c r="D69" s="79">
        <v>5887.89</v>
      </c>
      <c r="E69" s="79">
        <v>5838.59</v>
      </c>
      <c r="F69" s="79">
        <v>7284.43</v>
      </c>
      <c r="G69" s="79">
        <v>8613.39</v>
      </c>
      <c r="H69" s="79">
        <v>27624.3</v>
      </c>
      <c r="I69" s="79">
        <v>6906.08</v>
      </c>
      <c r="J69" s="79">
        <v>1960</v>
      </c>
      <c r="K69" s="79">
        <v>0</v>
      </c>
      <c r="L69" s="79">
        <v>547.74</v>
      </c>
      <c r="M69" s="79">
        <f t="shared" si="2"/>
        <v>9413.82</v>
      </c>
      <c r="N69" s="79">
        <v>0</v>
      </c>
      <c r="O69" s="79">
        <v>37038.120000000003</v>
      </c>
      <c r="P69" s="81" t="s">
        <v>1074</v>
      </c>
      <c r="Q69" s="80" t="s">
        <v>1036</v>
      </c>
    </row>
    <row r="70" spans="1:17" x14ac:dyDescent="0.25">
      <c r="A70" s="75" t="s">
        <v>133</v>
      </c>
      <c r="B70" s="75" t="s">
        <v>134</v>
      </c>
      <c r="C70" s="79">
        <v>484000</v>
      </c>
      <c r="D70" s="79">
        <v>39060</v>
      </c>
      <c r="E70" s="79">
        <v>41562.589999999997</v>
      </c>
      <c r="F70" s="79">
        <v>41562.589999999997</v>
      </c>
      <c r="G70" s="79">
        <v>41246.199999999997</v>
      </c>
      <c r="H70" s="79">
        <v>163431.38</v>
      </c>
      <c r="I70" s="79">
        <v>40857.85</v>
      </c>
      <c r="J70" s="79">
        <v>41562.589999999997</v>
      </c>
      <c r="K70" s="79">
        <v>41562.589999999997</v>
      </c>
      <c r="L70" s="79">
        <v>41562.589999999997</v>
      </c>
      <c r="M70" s="79">
        <f t="shared" si="2"/>
        <v>165545.62</v>
      </c>
      <c r="N70" s="79">
        <v>0</v>
      </c>
      <c r="O70" s="79">
        <v>328977</v>
      </c>
      <c r="P70" s="81" t="s">
        <v>1075</v>
      </c>
      <c r="Q70" s="80" t="s">
        <v>1036</v>
      </c>
    </row>
    <row r="71" spans="1:17" x14ac:dyDescent="0.25">
      <c r="A71" s="75" t="s">
        <v>135</v>
      </c>
      <c r="B71" s="75" t="s">
        <v>136</v>
      </c>
      <c r="C71" s="79">
        <v>105946</v>
      </c>
      <c r="D71" s="79">
        <v>15436.05</v>
      </c>
      <c r="E71" s="79">
        <v>1744.86</v>
      </c>
      <c r="F71" s="79">
        <v>1782.39</v>
      </c>
      <c r="G71" s="79">
        <v>0</v>
      </c>
      <c r="H71" s="79">
        <v>18963.3</v>
      </c>
      <c r="I71" s="79">
        <v>4740.83</v>
      </c>
      <c r="J71" s="79">
        <v>4500</v>
      </c>
      <c r="K71" s="79">
        <v>0</v>
      </c>
      <c r="L71" s="79">
        <v>-4500</v>
      </c>
      <c r="M71" s="79">
        <f t="shared" si="2"/>
        <v>4740.83</v>
      </c>
      <c r="N71" s="79">
        <v>0</v>
      </c>
      <c r="O71" s="79">
        <v>23704.13</v>
      </c>
      <c r="P71" s="81" t="s">
        <v>1076</v>
      </c>
      <c r="Q71" s="80" t="s">
        <v>1036</v>
      </c>
    </row>
    <row r="72" spans="1:17" x14ac:dyDescent="0.25">
      <c r="A72" s="75" t="s">
        <v>137</v>
      </c>
      <c r="B72" s="75" t="s">
        <v>138</v>
      </c>
      <c r="C72" s="79">
        <v>492012</v>
      </c>
      <c r="D72" s="79">
        <v>35755.4</v>
      </c>
      <c r="E72" s="79">
        <v>35755.4</v>
      </c>
      <c r="F72" s="79">
        <v>36175.4</v>
      </c>
      <c r="G72" s="79">
        <v>36175.4</v>
      </c>
      <c r="H72" s="79">
        <v>143861.6</v>
      </c>
      <c r="I72" s="79">
        <v>35965.4</v>
      </c>
      <c r="J72" s="79">
        <v>20373.07</v>
      </c>
      <c r="K72" s="79">
        <v>52400.800000000003</v>
      </c>
      <c r="L72" s="79">
        <v>39900</v>
      </c>
      <c r="M72" s="79">
        <f t="shared" si="2"/>
        <v>148639.27000000002</v>
      </c>
      <c r="N72" s="79">
        <v>0</v>
      </c>
      <c r="O72" s="79">
        <v>292500.87</v>
      </c>
      <c r="P72" s="81" t="s">
        <v>1077</v>
      </c>
      <c r="Q72" s="80" t="s">
        <v>1036</v>
      </c>
    </row>
    <row r="73" spans="1:17" s="83" customFormat="1" x14ac:dyDescent="0.25">
      <c r="A73" s="83" t="s">
        <v>140</v>
      </c>
      <c r="B73" s="83" t="s">
        <v>141</v>
      </c>
      <c r="C73" s="84">
        <v>4717212</v>
      </c>
      <c r="D73" s="84">
        <v>251875.12</v>
      </c>
      <c r="E73" s="84">
        <v>448473.42</v>
      </c>
      <c r="F73" s="84">
        <v>294931.05</v>
      </c>
      <c r="G73" s="84">
        <v>274581.7</v>
      </c>
      <c r="H73" s="84">
        <v>1269861.29</v>
      </c>
      <c r="I73" s="84">
        <v>270214.15999999997</v>
      </c>
      <c r="J73" s="84">
        <v>247444.46</v>
      </c>
      <c r="K73" s="84">
        <v>287076.14</v>
      </c>
      <c r="L73" s="84">
        <v>259490.04</v>
      </c>
      <c r="M73" s="84">
        <v>1064224.8</v>
      </c>
      <c r="N73" s="84">
        <v>0</v>
      </c>
      <c r="O73" s="84">
        <v>2334086.09</v>
      </c>
      <c r="P73" s="86" t="s">
        <v>1078</v>
      </c>
      <c r="Q73" s="85" t="s">
        <v>1036</v>
      </c>
    </row>
    <row r="74" spans="1:17" x14ac:dyDescent="0.25">
      <c r="A74" s="75" t="s">
        <v>142</v>
      </c>
      <c r="B74" s="75" t="s">
        <v>143</v>
      </c>
      <c r="C74" s="79">
        <v>60000</v>
      </c>
      <c r="D74" s="79">
        <v>4000</v>
      </c>
      <c r="E74" s="79">
        <v>0</v>
      </c>
      <c r="F74" s="79">
        <v>0</v>
      </c>
      <c r="G74" s="79">
        <v>8000</v>
      </c>
      <c r="H74" s="79">
        <v>12000</v>
      </c>
      <c r="I74" s="79">
        <v>8000</v>
      </c>
      <c r="J74" s="79">
        <v>4000</v>
      </c>
      <c r="K74" s="79">
        <v>8000</v>
      </c>
      <c r="L74" s="79">
        <v>4000</v>
      </c>
      <c r="M74" s="79">
        <v>24000</v>
      </c>
      <c r="N74" s="79">
        <v>0</v>
      </c>
      <c r="O74" s="79">
        <v>36000</v>
      </c>
      <c r="P74" s="82" t="s">
        <v>1079</v>
      </c>
      <c r="Q74" s="80" t="s">
        <v>1036</v>
      </c>
    </row>
    <row r="75" spans="1:17" x14ac:dyDescent="0.25">
      <c r="A75" s="75" t="s">
        <v>144</v>
      </c>
      <c r="B75" s="75" t="s">
        <v>1080</v>
      </c>
      <c r="C75" s="79">
        <v>1575414</v>
      </c>
      <c r="D75" s="79">
        <v>82729.41</v>
      </c>
      <c r="E75" s="79">
        <v>101236.56</v>
      </c>
      <c r="F75" s="79">
        <v>119799.03999999999</v>
      </c>
      <c r="G75" s="79">
        <v>115553.35</v>
      </c>
      <c r="H75" s="79">
        <v>419318.36</v>
      </c>
      <c r="I75" s="79">
        <v>104829.59</v>
      </c>
      <c r="J75" s="79">
        <v>98546.65</v>
      </c>
      <c r="K75" s="79">
        <v>135750.20000000001</v>
      </c>
      <c r="L75" s="79">
        <v>90906.73</v>
      </c>
      <c r="M75" s="79">
        <v>430033.17</v>
      </c>
      <c r="N75" s="79">
        <v>0</v>
      </c>
      <c r="O75" s="79">
        <v>849351.53</v>
      </c>
      <c r="P75" s="81" t="s">
        <v>1081</v>
      </c>
      <c r="Q75" s="80" t="s">
        <v>1036</v>
      </c>
    </row>
    <row r="76" spans="1:17" x14ac:dyDescent="0.25">
      <c r="A76" s="75" t="s">
        <v>145</v>
      </c>
      <c r="B76" s="75" t="s">
        <v>1082</v>
      </c>
      <c r="C76" s="79">
        <v>421685</v>
      </c>
      <c r="D76" s="79">
        <v>11903.39</v>
      </c>
      <c r="E76" s="79">
        <v>22046.14</v>
      </c>
      <c r="F76" s="79">
        <v>29260.720000000001</v>
      </c>
      <c r="G76" s="79">
        <v>37160.44</v>
      </c>
      <c r="H76" s="79">
        <v>100370.69</v>
      </c>
      <c r="I76" s="79">
        <v>25092.67</v>
      </c>
      <c r="J76" s="79">
        <v>30439.72</v>
      </c>
      <c r="K76" s="79">
        <v>33608.019999999997</v>
      </c>
      <c r="L76" s="79">
        <v>26078.34</v>
      </c>
      <c r="M76" s="79">
        <v>115218.75</v>
      </c>
      <c r="N76" s="79">
        <v>0</v>
      </c>
      <c r="O76" s="79">
        <v>215589.44</v>
      </c>
      <c r="P76" s="81" t="s">
        <v>1083</v>
      </c>
      <c r="Q76" s="80" t="s">
        <v>1036</v>
      </c>
    </row>
    <row r="77" spans="1:17" x14ac:dyDescent="0.25">
      <c r="A77" s="75" t="s">
        <v>146</v>
      </c>
      <c r="B77" s="75" t="s">
        <v>1084</v>
      </c>
      <c r="C77" s="79">
        <v>725866</v>
      </c>
      <c r="D77" s="79">
        <v>44038.97</v>
      </c>
      <c r="E77" s="79">
        <v>53869.15</v>
      </c>
      <c r="F77" s="79">
        <v>65124.77</v>
      </c>
      <c r="G77" s="79">
        <v>54329.97</v>
      </c>
      <c r="H77" s="79">
        <v>217362.86</v>
      </c>
      <c r="I77" s="79">
        <v>54340.72</v>
      </c>
      <c r="J77" s="79">
        <v>41237.5</v>
      </c>
      <c r="K77" s="79">
        <v>70576.160000000003</v>
      </c>
      <c r="L77" s="79">
        <v>42013.23</v>
      </c>
      <c r="M77" s="79">
        <v>208167.61</v>
      </c>
      <c r="N77" s="79">
        <v>0</v>
      </c>
      <c r="O77" s="79">
        <v>425530.47</v>
      </c>
      <c r="P77" s="81" t="s">
        <v>1085</v>
      </c>
      <c r="Q77" s="80" t="s">
        <v>1036</v>
      </c>
    </row>
    <row r="78" spans="1:17" x14ac:dyDescent="0.25">
      <c r="A78" s="75" t="s">
        <v>147</v>
      </c>
      <c r="B78" s="75" t="s">
        <v>1086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82" t="s">
        <v>1039</v>
      </c>
      <c r="Q78" s="80" t="s">
        <v>1036</v>
      </c>
    </row>
    <row r="79" spans="1:17" x14ac:dyDescent="0.25">
      <c r="A79" s="75" t="s">
        <v>148</v>
      </c>
      <c r="B79" s="75" t="s">
        <v>1087</v>
      </c>
      <c r="C79" s="79">
        <v>239363</v>
      </c>
      <c r="D79" s="79">
        <v>18707.73</v>
      </c>
      <c r="E79" s="79">
        <v>17121.22</v>
      </c>
      <c r="F79" s="79">
        <v>20938.169999999998</v>
      </c>
      <c r="G79" s="79">
        <v>18104.05</v>
      </c>
      <c r="H79" s="79">
        <v>74871.17</v>
      </c>
      <c r="I79" s="79">
        <v>18717.79</v>
      </c>
      <c r="J79" s="79">
        <v>17604.91</v>
      </c>
      <c r="K79" s="79">
        <v>13760.57</v>
      </c>
      <c r="L79" s="79">
        <v>13998.7</v>
      </c>
      <c r="M79" s="79">
        <v>64081.97</v>
      </c>
      <c r="N79" s="79">
        <v>0</v>
      </c>
      <c r="O79" s="79">
        <v>138953.14000000001</v>
      </c>
      <c r="P79" s="81" t="s">
        <v>1088</v>
      </c>
      <c r="Q79" s="80" t="s">
        <v>1036</v>
      </c>
    </row>
    <row r="80" spans="1:17" x14ac:dyDescent="0.25">
      <c r="A80" s="75" t="s">
        <v>149</v>
      </c>
      <c r="B80" s="75" t="s">
        <v>1089</v>
      </c>
      <c r="C80" s="79">
        <v>188500</v>
      </c>
      <c r="D80" s="79">
        <v>8079.32</v>
      </c>
      <c r="E80" s="79">
        <v>8200.0499999999993</v>
      </c>
      <c r="F80" s="79">
        <v>4475.38</v>
      </c>
      <c r="G80" s="79">
        <v>5958.89</v>
      </c>
      <c r="H80" s="79">
        <v>26713.64</v>
      </c>
      <c r="I80" s="79">
        <v>6678.41</v>
      </c>
      <c r="J80" s="79">
        <v>9264.52</v>
      </c>
      <c r="K80" s="79">
        <v>17805.45</v>
      </c>
      <c r="L80" s="79">
        <v>8816.4599999999991</v>
      </c>
      <c r="M80" s="79">
        <v>42564.84</v>
      </c>
      <c r="N80" s="79">
        <v>0</v>
      </c>
      <c r="O80" s="79">
        <v>69278.48</v>
      </c>
      <c r="P80" s="81" t="s">
        <v>1090</v>
      </c>
      <c r="Q80" s="80" t="s">
        <v>1036</v>
      </c>
    </row>
    <row r="81" spans="1:17" x14ac:dyDescent="0.25">
      <c r="A81" s="75" t="s">
        <v>150</v>
      </c>
      <c r="B81" s="75" t="s">
        <v>1091</v>
      </c>
      <c r="C81" s="79">
        <v>0</v>
      </c>
      <c r="D81" s="79">
        <v>0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0</v>
      </c>
      <c r="P81" s="82" t="s">
        <v>1039</v>
      </c>
      <c r="Q81" s="80" t="s">
        <v>1036</v>
      </c>
    </row>
    <row r="82" spans="1:17" x14ac:dyDescent="0.25">
      <c r="A82" s="75" t="s">
        <v>151</v>
      </c>
      <c r="B82" s="75" t="s">
        <v>152</v>
      </c>
      <c r="C82" s="79">
        <v>185168</v>
      </c>
      <c r="D82" s="79">
        <v>14805</v>
      </c>
      <c r="E82" s="79">
        <v>0</v>
      </c>
      <c r="F82" s="79">
        <v>0</v>
      </c>
      <c r="G82" s="79">
        <v>598</v>
      </c>
      <c r="H82" s="79">
        <v>15403</v>
      </c>
      <c r="I82" s="79">
        <v>0</v>
      </c>
      <c r="J82" s="79">
        <v>9454.9599999999991</v>
      </c>
      <c r="K82" s="79">
        <v>0</v>
      </c>
      <c r="L82" s="79">
        <v>885.6</v>
      </c>
      <c r="M82" s="79">
        <v>10340.56</v>
      </c>
      <c r="N82" s="79">
        <v>0</v>
      </c>
      <c r="O82" s="79">
        <v>25743.56</v>
      </c>
      <c r="P82" s="81" t="s">
        <v>1092</v>
      </c>
      <c r="Q82" s="80" t="s">
        <v>1036</v>
      </c>
    </row>
    <row r="83" spans="1:17" x14ac:dyDescent="0.25">
      <c r="A83" s="75" t="s">
        <v>153</v>
      </c>
      <c r="B83" s="75" t="s">
        <v>154</v>
      </c>
      <c r="C83" s="79">
        <v>80869</v>
      </c>
      <c r="D83" s="79">
        <v>1176.8</v>
      </c>
      <c r="E83" s="79">
        <v>3249.28</v>
      </c>
      <c r="F83" s="79">
        <v>13503.62</v>
      </c>
      <c r="G83" s="79">
        <v>2885</v>
      </c>
      <c r="H83" s="79">
        <v>20814.7</v>
      </c>
      <c r="I83" s="79">
        <v>5203.68</v>
      </c>
      <c r="J83" s="79">
        <v>0</v>
      </c>
      <c r="K83" s="79">
        <v>8557.34</v>
      </c>
      <c r="L83" s="79">
        <v>10345.07</v>
      </c>
      <c r="M83" s="79">
        <v>24106.09</v>
      </c>
      <c r="N83" s="79">
        <v>0</v>
      </c>
      <c r="O83" s="79">
        <v>44920.79</v>
      </c>
      <c r="P83" s="81" t="s">
        <v>1093</v>
      </c>
      <c r="Q83" s="80" t="s">
        <v>1036</v>
      </c>
    </row>
    <row r="84" spans="1:17" x14ac:dyDescent="0.25">
      <c r="A84" s="75" t="s">
        <v>155</v>
      </c>
      <c r="B84" s="75" t="s">
        <v>156</v>
      </c>
      <c r="C84" s="79">
        <v>709876</v>
      </c>
      <c r="D84" s="79">
        <v>4968.7299999999996</v>
      </c>
      <c r="E84" s="79">
        <v>54825.49</v>
      </c>
      <c r="F84" s="79">
        <v>41352</v>
      </c>
      <c r="G84" s="79">
        <v>10623.24</v>
      </c>
      <c r="H84" s="79">
        <v>111769.46</v>
      </c>
      <c r="I84" s="79">
        <v>27942.37</v>
      </c>
      <c r="J84" s="79">
        <v>31226.86</v>
      </c>
      <c r="K84" s="79">
        <v>9452.99</v>
      </c>
      <c r="L84" s="79">
        <v>39183.120000000003</v>
      </c>
      <c r="M84" s="79">
        <v>107805.34</v>
      </c>
      <c r="N84" s="79">
        <v>0</v>
      </c>
      <c r="O84" s="79">
        <v>219574.8</v>
      </c>
      <c r="P84" s="81" t="s">
        <v>1094</v>
      </c>
      <c r="Q84" s="80" t="s">
        <v>1036</v>
      </c>
    </row>
    <row r="85" spans="1:17" x14ac:dyDescent="0.25">
      <c r="A85" s="75" t="s">
        <v>157</v>
      </c>
      <c r="B85" s="75" t="s">
        <v>158</v>
      </c>
      <c r="C85" s="79">
        <v>115970</v>
      </c>
      <c r="D85" s="79">
        <v>10527.25</v>
      </c>
      <c r="E85" s="79">
        <v>6612.17</v>
      </c>
      <c r="F85" s="79">
        <v>9662.7000000000007</v>
      </c>
      <c r="G85" s="79">
        <v>11610.8</v>
      </c>
      <c r="H85" s="79">
        <v>38412.92</v>
      </c>
      <c r="I85" s="79">
        <v>9603.23</v>
      </c>
      <c r="J85" s="79">
        <v>0</v>
      </c>
      <c r="K85" s="79">
        <v>61.34</v>
      </c>
      <c r="L85" s="79">
        <v>4354.9799999999996</v>
      </c>
      <c r="M85" s="79">
        <v>14019.55</v>
      </c>
      <c r="N85" s="79">
        <v>0</v>
      </c>
      <c r="O85" s="79">
        <v>52432.47</v>
      </c>
      <c r="P85" s="81" t="s">
        <v>1095</v>
      </c>
      <c r="Q85" s="80" t="s">
        <v>1036</v>
      </c>
    </row>
    <row r="86" spans="1:17" x14ac:dyDescent="0.25">
      <c r="A86" s="75" t="s">
        <v>159</v>
      </c>
      <c r="B86" s="75" t="s">
        <v>1096</v>
      </c>
      <c r="C86" s="79">
        <v>863642</v>
      </c>
      <c r="D86" s="79">
        <v>36041.78</v>
      </c>
      <c r="E86" s="79">
        <v>55824.22</v>
      </c>
      <c r="F86" s="79">
        <v>63190.86</v>
      </c>
      <c r="G86" s="79">
        <v>65920.31</v>
      </c>
      <c r="H86" s="79">
        <v>220977.17</v>
      </c>
      <c r="I86" s="79">
        <v>55244.29</v>
      </c>
      <c r="J86" s="79">
        <v>44364.52</v>
      </c>
      <c r="K86" s="79">
        <v>66452.929999999993</v>
      </c>
      <c r="L86" s="79">
        <v>26283.9</v>
      </c>
      <c r="M86" s="79">
        <v>192345.64</v>
      </c>
      <c r="N86" s="79">
        <v>0</v>
      </c>
      <c r="O86" s="79">
        <v>413322.81</v>
      </c>
      <c r="P86" s="81" t="s">
        <v>1097</v>
      </c>
      <c r="Q86" s="80" t="s">
        <v>1036</v>
      </c>
    </row>
    <row r="87" spans="1:17" x14ac:dyDescent="0.25">
      <c r="A87" s="75" t="s">
        <v>160</v>
      </c>
      <c r="B87" s="75" t="s">
        <v>161</v>
      </c>
      <c r="C87" s="79">
        <v>0</v>
      </c>
      <c r="D87" s="79">
        <v>0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0</v>
      </c>
      <c r="P87" s="82" t="s">
        <v>1039</v>
      </c>
      <c r="Q87" s="80" t="s">
        <v>1036</v>
      </c>
    </row>
    <row r="88" spans="1:17" x14ac:dyDescent="0.25">
      <c r="A88" s="75" t="s">
        <v>162</v>
      </c>
      <c r="B88" s="75" t="s">
        <v>263</v>
      </c>
      <c r="C88" s="79">
        <v>1126273</v>
      </c>
      <c r="D88" s="79">
        <v>97626.15</v>
      </c>
      <c r="E88" s="79">
        <v>226725.7</v>
      </c>
      <c r="F88" s="79">
        <v>47422.83</v>
      </c>
      <c r="G88" s="79">
        <v>59391</v>
      </c>
      <c r="H88" s="79">
        <v>431165.68</v>
      </c>
      <c r="I88" s="79">
        <v>59391</v>
      </c>
      <c r="J88" s="79">
        <v>59851.47</v>
      </c>
      <c r="K88" s="79">
        <v>58801.34</v>
      </c>
      <c r="L88" s="79">
        <v>83530.64</v>
      </c>
      <c r="M88" s="79">
        <v>261574.45</v>
      </c>
      <c r="N88" s="79">
        <v>0</v>
      </c>
      <c r="O88" s="79">
        <v>692740.13</v>
      </c>
      <c r="P88" s="81" t="s">
        <v>1098</v>
      </c>
      <c r="Q88" s="80" t="s">
        <v>1036</v>
      </c>
    </row>
    <row r="89" spans="1:17" s="83" customFormat="1" x14ac:dyDescent="0.25">
      <c r="A89" s="83" t="s">
        <v>163</v>
      </c>
      <c r="B89" s="83" t="s">
        <v>1099</v>
      </c>
      <c r="C89" s="84">
        <v>2980531</v>
      </c>
      <c r="D89" s="84">
        <v>56146.44</v>
      </c>
      <c r="E89" s="84">
        <v>120343.44</v>
      </c>
      <c r="F89" s="84">
        <v>193551.9</v>
      </c>
      <c r="G89" s="84">
        <v>208318.04</v>
      </c>
      <c r="H89" s="84">
        <v>578359.81999999995</v>
      </c>
      <c r="I89" s="84">
        <v>142510.64000000001</v>
      </c>
      <c r="J89" s="84">
        <v>118844.41</v>
      </c>
      <c r="K89" s="84">
        <v>136130.84</v>
      </c>
      <c r="L89" s="84">
        <v>136823.49</v>
      </c>
      <c r="M89" s="84">
        <v>534309.38</v>
      </c>
      <c r="N89" s="84">
        <v>0</v>
      </c>
      <c r="O89" s="84">
        <v>1112669.2</v>
      </c>
      <c r="P89" s="86" t="s">
        <v>1100</v>
      </c>
      <c r="Q89" s="85" t="s">
        <v>1036</v>
      </c>
    </row>
    <row r="90" spans="1:17" x14ac:dyDescent="0.25">
      <c r="A90" s="75" t="s">
        <v>164</v>
      </c>
      <c r="B90" s="75" t="s">
        <v>1101</v>
      </c>
      <c r="C90" s="79">
        <v>2129511</v>
      </c>
      <c r="D90" s="79">
        <v>42173.15</v>
      </c>
      <c r="E90" s="79">
        <v>110528.75</v>
      </c>
      <c r="F90" s="79">
        <v>140271.91</v>
      </c>
      <c r="G90" s="79">
        <v>157253.85</v>
      </c>
      <c r="H90" s="79">
        <v>450227.66</v>
      </c>
      <c r="I90" s="79">
        <v>110209</v>
      </c>
      <c r="J90" s="79">
        <v>96191.24</v>
      </c>
      <c r="K90" s="79">
        <v>100367.39</v>
      </c>
      <c r="L90" s="79">
        <v>105629.57</v>
      </c>
      <c r="M90" s="79">
        <v>412397.2</v>
      </c>
      <c r="N90" s="79">
        <v>0</v>
      </c>
      <c r="O90" s="79">
        <v>862624.86</v>
      </c>
      <c r="P90" s="81" t="s">
        <v>1102</v>
      </c>
      <c r="Q90" s="80" t="s">
        <v>1036</v>
      </c>
    </row>
    <row r="91" spans="1:17" x14ac:dyDescent="0.25">
      <c r="A91" s="75" t="s">
        <v>280</v>
      </c>
      <c r="B91" s="75" t="s">
        <v>290</v>
      </c>
      <c r="C91" s="79">
        <v>1179511</v>
      </c>
      <c r="D91" s="79">
        <v>24765.62</v>
      </c>
      <c r="E91" s="79">
        <v>93738.44</v>
      </c>
      <c r="F91" s="79">
        <v>112078.57</v>
      </c>
      <c r="G91" s="79">
        <v>116477.53</v>
      </c>
      <c r="H91" s="79">
        <v>347060.16</v>
      </c>
      <c r="I91" s="79">
        <v>84891.27</v>
      </c>
      <c r="J91" s="79">
        <v>24821.52</v>
      </c>
      <c r="K91" s="79">
        <v>96237.39</v>
      </c>
      <c r="L91" s="79">
        <v>82460.570000000007</v>
      </c>
      <c r="M91" s="79">
        <v>288410.75</v>
      </c>
      <c r="N91" s="79">
        <v>0</v>
      </c>
      <c r="O91" s="79">
        <v>635470.91</v>
      </c>
      <c r="P91" s="81" t="s">
        <v>1103</v>
      </c>
      <c r="Q91" s="80" t="s">
        <v>1036</v>
      </c>
    </row>
    <row r="92" spans="1:17" x14ac:dyDescent="0.25">
      <c r="A92" s="75" t="s">
        <v>291</v>
      </c>
      <c r="B92" s="75" t="s">
        <v>292</v>
      </c>
      <c r="C92" s="79">
        <v>950000</v>
      </c>
      <c r="D92" s="79">
        <v>17407.53</v>
      </c>
      <c r="E92" s="79">
        <v>16790.310000000001</v>
      </c>
      <c r="F92" s="79">
        <v>28193.34</v>
      </c>
      <c r="G92" s="79">
        <v>40776.32</v>
      </c>
      <c r="H92" s="79">
        <v>103167.5</v>
      </c>
      <c r="I92" s="79">
        <v>25317.73</v>
      </c>
      <c r="J92" s="79">
        <v>71369.72</v>
      </c>
      <c r="K92" s="79">
        <v>4130</v>
      </c>
      <c r="L92" s="79">
        <v>23169</v>
      </c>
      <c r="M92" s="79">
        <v>123986.45</v>
      </c>
      <c r="N92" s="79">
        <v>0</v>
      </c>
      <c r="O92" s="79">
        <v>227153.95</v>
      </c>
      <c r="P92" s="81" t="s">
        <v>1104</v>
      </c>
      <c r="Q92" s="80" t="s">
        <v>1036</v>
      </c>
    </row>
    <row r="93" spans="1:17" x14ac:dyDescent="0.25">
      <c r="A93" s="75" t="s">
        <v>165</v>
      </c>
      <c r="B93" s="75" t="s">
        <v>166</v>
      </c>
      <c r="C93" s="79">
        <v>0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79">
        <v>0</v>
      </c>
      <c r="N93" s="79">
        <v>0</v>
      </c>
      <c r="O93" s="79">
        <v>0</v>
      </c>
      <c r="P93" s="82" t="s">
        <v>1039</v>
      </c>
      <c r="Q93" s="80" t="s">
        <v>1036</v>
      </c>
    </row>
    <row r="94" spans="1:17" x14ac:dyDescent="0.25">
      <c r="A94" s="75" t="s">
        <v>167</v>
      </c>
      <c r="B94" s="75" t="s">
        <v>168</v>
      </c>
      <c r="C94" s="79">
        <v>202896</v>
      </c>
      <c r="D94" s="79">
        <v>9814.66</v>
      </c>
      <c r="E94" s="79">
        <v>9814.69</v>
      </c>
      <c r="F94" s="79">
        <v>9814.67</v>
      </c>
      <c r="G94" s="79">
        <v>9814.7000000000007</v>
      </c>
      <c r="H94" s="79">
        <v>39258.720000000001</v>
      </c>
      <c r="I94" s="79">
        <v>9814.68</v>
      </c>
      <c r="J94" s="79">
        <v>4276.43</v>
      </c>
      <c r="K94" s="79">
        <v>15849.94</v>
      </c>
      <c r="L94" s="79">
        <v>19173.509999999998</v>
      </c>
      <c r="M94" s="79">
        <v>49114.559999999998</v>
      </c>
      <c r="N94" s="79">
        <v>0</v>
      </c>
      <c r="O94" s="79">
        <v>88373.28</v>
      </c>
      <c r="P94" s="81" t="s">
        <v>1105</v>
      </c>
      <c r="Q94" s="80" t="s">
        <v>1036</v>
      </c>
    </row>
    <row r="95" spans="1:17" x14ac:dyDescent="0.25">
      <c r="A95" s="75" t="s">
        <v>169</v>
      </c>
      <c r="B95" s="75" t="s">
        <v>170</v>
      </c>
      <c r="C95" s="79">
        <v>588000</v>
      </c>
      <c r="D95" s="79">
        <v>0</v>
      </c>
      <c r="E95" s="79">
        <v>0</v>
      </c>
      <c r="F95" s="79">
        <v>39306.69</v>
      </c>
      <c r="G95" s="79">
        <v>41249.49</v>
      </c>
      <c r="H95" s="79">
        <v>80556.179999999993</v>
      </c>
      <c r="I95" s="79">
        <v>22486.959999999999</v>
      </c>
      <c r="J95" s="79">
        <v>12176</v>
      </c>
      <c r="K95" s="79">
        <v>7512.04</v>
      </c>
      <c r="L95" s="79">
        <v>7861.78</v>
      </c>
      <c r="M95" s="79">
        <v>50036.78</v>
      </c>
      <c r="N95" s="79">
        <v>0</v>
      </c>
      <c r="O95" s="79">
        <v>130592.96000000001</v>
      </c>
      <c r="P95" s="81" t="s">
        <v>1106</v>
      </c>
      <c r="Q95" s="80" t="s">
        <v>1036</v>
      </c>
    </row>
    <row r="96" spans="1:17" x14ac:dyDescent="0.25">
      <c r="A96" s="75" t="s">
        <v>171</v>
      </c>
      <c r="B96" s="75" t="s">
        <v>172</v>
      </c>
      <c r="C96" s="79">
        <v>60124</v>
      </c>
      <c r="D96" s="79">
        <v>4158.63</v>
      </c>
      <c r="E96" s="79">
        <v>0</v>
      </c>
      <c r="F96" s="79">
        <v>4158.63</v>
      </c>
      <c r="G96" s="79">
        <v>0</v>
      </c>
      <c r="H96" s="79">
        <v>8317.26</v>
      </c>
      <c r="I96" s="79">
        <v>0</v>
      </c>
      <c r="J96" s="79">
        <v>6200.74</v>
      </c>
      <c r="K96" s="79">
        <v>12401.47</v>
      </c>
      <c r="L96" s="79">
        <v>4158.63</v>
      </c>
      <c r="M96" s="79">
        <v>22760.84</v>
      </c>
      <c r="N96" s="79">
        <v>0</v>
      </c>
      <c r="O96" s="79">
        <v>31078.1</v>
      </c>
      <c r="P96" s="81" t="s">
        <v>1107</v>
      </c>
      <c r="Q96" s="80" t="s">
        <v>1036</v>
      </c>
    </row>
    <row r="97" spans="1:17" s="83" customFormat="1" x14ac:dyDescent="0.25">
      <c r="A97" s="83" t="s">
        <v>173</v>
      </c>
      <c r="B97" s="83" t="s">
        <v>174</v>
      </c>
      <c r="C97" s="84">
        <v>12949822</v>
      </c>
      <c r="D97" s="84">
        <v>309587.99</v>
      </c>
      <c r="E97" s="84">
        <v>291464.03999999998</v>
      </c>
      <c r="F97" s="84">
        <v>362140.01</v>
      </c>
      <c r="G97" s="84">
        <v>609765.47</v>
      </c>
      <c r="H97" s="84">
        <v>1572957.51</v>
      </c>
      <c r="I97" s="84">
        <v>582703.25</v>
      </c>
      <c r="J97" s="84">
        <v>867720.44</v>
      </c>
      <c r="K97" s="84">
        <v>1143000.26</v>
      </c>
      <c r="L97" s="84">
        <v>940155.08</v>
      </c>
      <c r="M97" s="84">
        <v>3533579.03</v>
      </c>
      <c r="N97" s="84">
        <v>0</v>
      </c>
      <c r="O97" s="84">
        <v>5106536.54</v>
      </c>
      <c r="P97" s="86" t="s">
        <v>1108</v>
      </c>
      <c r="Q97" s="85" t="s">
        <v>1036</v>
      </c>
    </row>
    <row r="98" spans="1:17" s="87" customFormat="1" x14ac:dyDescent="0.25">
      <c r="A98" s="87" t="s">
        <v>175</v>
      </c>
      <c r="B98" s="87" t="s">
        <v>176</v>
      </c>
      <c r="C98" s="88">
        <v>314803</v>
      </c>
      <c r="D98" s="88">
        <v>25799.759999999998</v>
      </c>
      <c r="E98" s="88">
        <v>21600</v>
      </c>
      <c r="F98" s="88">
        <v>16009.6</v>
      </c>
      <c r="G98" s="88">
        <v>16647.599999999999</v>
      </c>
      <c r="H98" s="88">
        <v>80056.960000000006</v>
      </c>
      <c r="I98" s="88">
        <v>6900.02</v>
      </c>
      <c r="J98" s="88">
        <v>21770</v>
      </c>
      <c r="K98" s="88">
        <v>22476.65</v>
      </c>
      <c r="L98" s="88">
        <v>10285.4</v>
      </c>
      <c r="M98" s="88">
        <v>61432.07</v>
      </c>
      <c r="N98" s="88">
        <v>0</v>
      </c>
      <c r="O98" s="88">
        <v>141489.03</v>
      </c>
      <c r="P98" s="90" t="s">
        <v>1109</v>
      </c>
      <c r="Q98" s="89" t="s">
        <v>1036</v>
      </c>
    </row>
    <row r="99" spans="1:17" x14ac:dyDescent="0.25">
      <c r="A99" s="75" t="s">
        <v>177</v>
      </c>
      <c r="B99" s="75" t="s">
        <v>178</v>
      </c>
      <c r="C99" s="79">
        <v>190864</v>
      </c>
      <c r="D99" s="79">
        <v>17642</v>
      </c>
      <c r="E99" s="79">
        <v>21600</v>
      </c>
      <c r="F99" s="79">
        <v>15000</v>
      </c>
      <c r="G99" s="79">
        <v>14000</v>
      </c>
      <c r="H99" s="79">
        <v>68242</v>
      </c>
      <c r="I99" s="79">
        <v>6900.02</v>
      </c>
      <c r="J99" s="79">
        <v>21770</v>
      </c>
      <c r="K99" s="79">
        <v>11440</v>
      </c>
      <c r="L99" s="79">
        <v>6330</v>
      </c>
      <c r="M99" s="79">
        <v>46440.02</v>
      </c>
      <c r="N99" s="79">
        <v>0</v>
      </c>
      <c r="O99" s="79">
        <v>114682.02</v>
      </c>
      <c r="P99" s="81" t="s">
        <v>1110</v>
      </c>
      <c r="Q99" s="80" t="s">
        <v>1036</v>
      </c>
    </row>
    <row r="100" spans="1:17" x14ac:dyDescent="0.25">
      <c r="A100" s="75" t="s">
        <v>179</v>
      </c>
      <c r="B100" s="75" t="s">
        <v>180</v>
      </c>
      <c r="C100" s="79">
        <v>60000</v>
      </c>
      <c r="D100" s="79">
        <v>7148.16</v>
      </c>
      <c r="E100" s="79">
        <v>0</v>
      </c>
      <c r="F100" s="79">
        <v>0</v>
      </c>
      <c r="G100" s="79">
        <v>0</v>
      </c>
      <c r="H100" s="79">
        <v>7148.16</v>
      </c>
      <c r="I100" s="79">
        <v>0</v>
      </c>
      <c r="J100" s="79">
        <v>0</v>
      </c>
      <c r="K100" s="79">
        <v>11036.65</v>
      </c>
      <c r="L100" s="79">
        <v>0</v>
      </c>
      <c r="M100" s="79">
        <v>11036.65</v>
      </c>
      <c r="N100" s="79">
        <v>0</v>
      </c>
      <c r="O100" s="79">
        <v>18184.810000000001</v>
      </c>
      <c r="P100" s="81" t="s">
        <v>1111</v>
      </c>
      <c r="Q100" s="80" t="s">
        <v>1036</v>
      </c>
    </row>
    <row r="101" spans="1:17" x14ac:dyDescent="0.25">
      <c r="A101" s="75" t="s">
        <v>181</v>
      </c>
      <c r="B101" s="75" t="s">
        <v>182</v>
      </c>
      <c r="C101" s="79">
        <v>26245</v>
      </c>
      <c r="D101" s="79">
        <v>1009.6</v>
      </c>
      <c r="E101" s="79">
        <v>0</v>
      </c>
      <c r="F101" s="79">
        <v>1009.6</v>
      </c>
      <c r="G101" s="79">
        <v>2647.6</v>
      </c>
      <c r="H101" s="79">
        <v>4666.8</v>
      </c>
      <c r="I101" s="79">
        <v>0</v>
      </c>
      <c r="J101" s="79">
        <v>0</v>
      </c>
      <c r="K101" s="79">
        <v>0</v>
      </c>
      <c r="L101" s="79">
        <v>0</v>
      </c>
      <c r="M101" s="79">
        <v>0</v>
      </c>
      <c r="N101" s="79">
        <v>0</v>
      </c>
      <c r="O101" s="79">
        <v>4666.8</v>
      </c>
      <c r="P101" s="81" t="s">
        <v>1112</v>
      </c>
      <c r="Q101" s="80" t="s">
        <v>1036</v>
      </c>
    </row>
    <row r="102" spans="1:17" x14ac:dyDescent="0.25">
      <c r="A102" s="75" t="s">
        <v>264</v>
      </c>
      <c r="B102" s="75" t="s">
        <v>265</v>
      </c>
      <c r="C102" s="79">
        <v>37694</v>
      </c>
      <c r="D102" s="79">
        <v>0</v>
      </c>
      <c r="E102" s="79">
        <v>0</v>
      </c>
      <c r="F102" s="79">
        <v>0</v>
      </c>
      <c r="G102" s="79">
        <v>0</v>
      </c>
      <c r="H102" s="79">
        <v>0</v>
      </c>
      <c r="I102" s="79">
        <v>0</v>
      </c>
      <c r="J102" s="79">
        <v>0</v>
      </c>
      <c r="K102" s="79">
        <v>0</v>
      </c>
      <c r="L102" s="79">
        <v>3955.4</v>
      </c>
      <c r="M102" s="79">
        <v>3955.4</v>
      </c>
      <c r="N102" s="79">
        <v>0</v>
      </c>
      <c r="O102" s="79">
        <v>3955.4</v>
      </c>
      <c r="P102" s="81" t="s">
        <v>1113</v>
      </c>
      <c r="Q102" s="80" t="s">
        <v>1036</v>
      </c>
    </row>
    <row r="103" spans="1:17" s="87" customFormat="1" x14ac:dyDescent="0.25">
      <c r="A103" s="87" t="s">
        <v>183</v>
      </c>
      <c r="B103" s="87" t="s">
        <v>184</v>
      </c>
      <c r="C103" s="88">
        <v>2278194</v>
      </c>
      <c r="D103" s="88">
        <v>149401.75</v>
      </c>
      <c r="E103" s="88">
        <v>89003.01</v>
      </c>
      <c r="F103" s="88">
        <v>100380.46</v>
      </c>
      <c r="G103" s="88">
        <v>173898.81</v>
      </c>
      <c r="H103" s="88">
        <v>512684.03</v>
      </c>
      <c r="I103" s="88">
        <v>87366.17</v>
      </c>
      <c r="J103" s="88">
        <v>81677.36</v>
      </c>
      <c r="K103" s="88">
        <v>193684.02</v>
      </c>
      <c r="L103" s="88">
        <v>215183.01</v>
      </c>
      <c r="M103" s="88">
        <v>577910.56000000006</v>
      </c>
      <c r="N103" s="88">
        <v>0</v>
      </c>
      <c r="O103" s="88">
        <v>1090594.5900000001</v>
      </c>
      <c r="P103" s="90" t="s">
        <v>1114</v>
      </c>
      <c r="Q103" s="89" t="s">
        <v>1036</v>
      </c>
    </row>
    <row r="104" spans="1:17" x14ac:dyDescent="0.25">
      <c r="A104" s="75" t="s">
        <v>185</v>
      </c>
      <c r="B104" s="75" t="s">
        <v>186</v>
      </c>
      <c r="C104" s="79">
        <v>1390500</v>
      </c>
      <c r="D104" s="79">
        <v>15870</v>
      </c>
      <c r="E104" s="79">
        <v>89003.01</v>
      </c>
      <c r="F104" s="79">
        <v>60836</v>
      </c>
      <c r="G104" s="79">
        <v>133074</v>
      </c>
      <c r="H104" s="79">
        <v>298783.01</v>
      </c>
      <c r="I104" s="79">
        <v>53857.85</v>
      </c>
      <c r="J104" s="79">
        <v>68841.16</v>
      </c>
      <c r="K104" s="79">
        <v>88512.31</v>
      </c>
      <c r="L104" s="79">
        <v>48404.78</v>
      </c>
      <c r="M104" s="79">
        <v>259616.1</v>
      </c>
      <c r="N104" s="79">
        <v>0</v>
      </c>
      <c r="O104" s="79">
        <v>558399.11</v>
      </c>
      <c r="P104" s="81" t="s">
        <v>1115</v>
      </c>
      <c r="Q104" s="80" t="s">
        <v>1036</v>
      </c>
    </row>
    <row r="105" spans="1:17" x14ac:dyDescent="0.25">
      <c r="A105" s="75" t="s">
        <v>187</v>
      </c>
      <c r="B105" s="75" t="s">
        <v>188</v>
      </c>
      <c r="C105" s="79">
        <v>850000</v>
      </c>
      <c r="D105" s="79">
        <v>133531.75</v>
      </c>
      <c r="E105" s="79">
        <v>0</v>
      </c>
      <c r="F105" s="79">
        <v>39544.46</v>
      </c>
      <c r="G105" s="79">
        <v>40824.81</v>
      </c>
      <c r="H105" s="79">
        <v>213901.02</v>
      </c>
      <c r="I105" s="79">
        <v>1320</v>
      </c>
      <c r="J105" s="79">
        <v>11070</v>
      </c>
      <c r="K105" s="79">
        <v>103451.71</v>
      </c>
      <c r="L105" s="79">
        <v>15076.34</v>
      </c>
      <c r="M105" s="79">
        <v>130918.05</v>
      </c>
      <c r="N105" s="79">
        <v>0</v>
      </c>
      <c r="O105" s="79">
        <v>344819.07</v>
      </c>
      <c r="P105" s="81" t="s">
        <v>1116</v>
      </c>
      <c r="Q105" s="80" t="s">
        <v>1036</v>
      </c>
    </row>
    <row r="106" spans="1:17" x14ac:dyDescent="0.25">
      <c r="A106" s="75" t="s">
        <v>189</v>
      </c>
      <c r="B106" s="75" t="s">
        <v>190</v>
      </c>
      <c r="C106" s="79">
        <v>37694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32188.32</v>
      </c>
      <c r="J106" s="79">
        <v>1766.2</v>
      </c>
      <c r="K106" s="79">
        <v>1720</v>
      </c>
      <c r="L106" s="79">
        <v>1100</v>
      </c>
      <c r="M106" s="79">
        <v>36774.519999999997</v>
      </c>
      <c r="N106" s="79">
        <v>0</v>
      </c>
      <c r="O106" s="79">
        <v>36774.519999999997</v>
      </c>
      <c r="P106" s="81" t="s">
        <v>1117</v>
      </c>
      <c r="Q106" s="80" t="s">
        <v>1036</v>
      </c>
    </row>
    <row r="107" spans="1:17" x14ac:dyDescent="0.25">
      <c r="A107" s="75" t="s">
        <v>191</v>
      </c>
      <c r="B107" s="75" t="s">
        <v>192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79">
        <v>0</v>
      </c>
      <c r="K107" s="79">
        <v>0</v>
      </c>
      <c r="L107" s="79">
        <v>150601.89000000001</v>
      </c>
      <c r="M107" s="79">
        <v>150601.89000000001</v>
      </c>
      <c r="N107" s="79">
        <v>0</v>
      </c>
      <c r="O107" s="79">
        <v>150601.89000000001</v>
      </c>
      <c r="P107" s="82" t="s">
        <v>1039</v>
      </c>
      <c r="Q107" s="80" t="s">
        <v>1036</v>
      </c>
    </row>
    <row r="108" spans="1:17" s="87" customFormat="1" x14ac:dyDescent="0.25">
      <c r="A108" s="87" t="s">
        <v>193</v>
      </c>
      <c r="B108" s="87" t="s">
        <v>194</v>
      </c>
      <c r="C108" s="88">
        <v>6213711</v>
      </c>
      <c r="D108" s="88">
        <v>123636.55</v>
      </c>
      <c r="E108" s="88">
        <v>179961.03</v>
      </c>
      <c r="F108" s="88">
        <v>219643.22</v>
      </c>
      <c r="G108" s="88">
        <v>414539.06</v>
      </c>
      <c r="H108" s="88">
        <v>937779.86</v>
      </c>
      <c r="I108" s="88">
        <v>294760.8</v>
      </c>
      <c r="J108" s="88">
        <v>544316.81999999995</v>
      </c>
      <c r="K108" s="88">
        <v>476413.31</v>
      </c>
      <c r="L108" s="88">
        <v>218250.39</v>
      </c>
      <c r="M108" s="88">
        <v>1533741.32</v>
      </c>
      <c r="N108" s="88">
        <v>0</v>
      </c>
      <c r="O108" s="88">
        <v>2471521.1800000002</v>
      </c>
      <c r="P108" s="90" t="s">
        <v>1118</v>
      </c>
      <c r="Q108" s="89" t="s">
        <v>1036</v>
      </c>
    </row>
    <row r="109" spans="1:17" x14ac:dyDescent="0.25">
      <c r="A109" s="75" t="s">
        <v>195</v>
      </c>
      <c r="B109" s="75" t="s">
        <v>196</v>
      </c>
      <c r="C109" s="79">
        <v>0</v>
      </c>
      <c r="D109" s="79">
        <v>0</v>
      </c>
      <c r="E109" s="79">
        <v>0</v>
      </c>
      <c r="F109" s="79">
        <v>0</v>
      </c>
      <c r="G109" s="79">
        <v>0</v>
      </c>
      <c r="H109" s="79">
        <v>0</v>
      </c>
      <c r="I109" s="79">
        <v>0</v>
      </c>
      <c r="J109" s="79">
        <v>0</v>
      </c>
      <c r="K109" s="79">
        <v>0</v>
      </c>
      <c r="L109" s="79">
        <v>0</v>
      </c>
      <c r="M109" s="79">
        <v>0</v>
      </c>
      <c r="N109" s="79">
        <v>0</v>
      </c>
      <c r="O109" s="79">
        <v>0</v>
      </c>
      <c r="P109" s="82" t="s">
        <v>1039</v>
      </c>
      <c r="Q109" s="80" t="s">
        <v>1036</v>
      </c>
    </row>
    <row r="110" spans="1:17" x14ac:dyDescent="0.25">
      <c r="A110" s="75" t="s">
        <v>197</v>
      </c>
      <c r="B110" s="75" t="s">
        <v>1119</v>
      </c>
      <c r="C110" s="79">
        <v>102654</v>
      </c>
      <c r="D110" s="79">
        <v>10733.03</v>
      </c>
      <c r="E110" s="79">
        <v>-0.04</v>
      </c>
      <c r="F110" s="79">
        <v>875</v>
      </c>
      <c r="G110" s="79">
        <v>950</v>
      </c>
      <c r="H110" s="79">
        <v>12557.99</v>
      </c>
      <c r="I110" s="79">
        <v>8756.25</v>
      </c>
      <c r="J110" s="79">
        <v>1200</v>
      </c>
      <c r="K110" s="79">
        <v>4585.6000000000004</v>
      </c>
      <c r="L110" s="79">
        <v>19809.099999999999</v>
      </c>
      <c r="M110" s="79">
        <v>34350.949999999997</v>
      </c>
      <c r="N110" s="79">
        <v>0</v>
      </c>
      <c r="O110" s="79">
        <v>46908.94</v>
      </c>
      <c r="P110" s="81" t="s">
        <v>1120</v>
      </c>
      <c r="Q110" s="80" t="s">
        <v>1036</v>
      </c>
    </row>
    <row r="111" spans="1:17" x14ac:dyDescent="0.25">
      <c r="A111" s="75" t="s">
        <v>198</v>
      </c>
      <c r="B111" s="75" t="s">
        <v>199</v>
      </c>
      <c r="C111" s="79">
        <v>940000</v>
      </c>
      <c r="D111" s="79">
        <v>22856.07</v>
      </c>
      <c r="E111" s="79">
        <v>8079.52</v>
      </c>
      <c r="F111" s="79">
        <v>12896.94</v>
      </c>
      <c r="G111" s="79">
        <v>22045.22</v>
      </c>
      <c r="H111" s="79">
        <v>65877.75</v>
      </c>
      <c r="I111" s="79">
        <v>14370.37</v>
      </c>
      <c r="J111" s="79">
        <v>14644.52</v>
      </c>
      <c r="K111" s="79">
        <v>15640.3</v>
      </c>
      <c r="L111" s="79">
        <v>14165.5</v>
      </c>
      <c r="M111" s="79">
        <v>58820.69</v>
      </c>
      <c r="N111" s="79">
        <v>0</v>
      </c>
      <c r="O111" s="79">
        <v>124698.44</v>
      </c>
      <c r="P111" s="81" t="s">
        <v>1121</v>
      </c>
      <c r="Q111" s="80" t="s">
        <v>1036</v>
      </c>
    </row>
    <row r="112" spans="1:17" x14ac:dyDescent="0.25">
      <c r="A112" s="75" t="s">
        <v>200</v>
      </c>
      <c r="B112" s="75" t="s">
        <v>201</v>
      </c>
      <c r="C112" s="79">
        <v>3298308</v>
      </c>
      <c r="D112" s="79">
        <v>34165.769999999997</v>
      </c>
      <c r="E112" s="79">
        <v>123045.27</v>
      </c>
      <c r="F112" s="79">
        <v>115433.98</v>
      </c>
      <c r="G112" s="79">
        <v>251254.5</v>
      </c>
      <c r="H112" s="79">
        <v>523899.52</v>
      </c>
      <c r="I112" s="79">
        <v>76027</v>
      </c>
      <c r="J112" s="79">
        <v>279481.5</v>
      </c>
      <c r="K112" s="79">
        <v>242444.79999999999</v>
      </c>
      <c r="L112" s="79">
        <v>46638.19</v>
      </c>
      <c r="M112" s="79">
        <v>644591.49</v>
      </c>
      <c r="N112" s="79">
        <v>0</v>
      </c>
      <c r="O112" s="79">
        <v>1168491.01</v>
      </c>
      <c r="P112" s="81" t="s">
        <v>1122</v>
      </c>
      <c r="Q112" s="80" t="s">
        <v>1036</v>
      </c>
    </row>
    <row r="113" spans="1:17" x14ac:dyDescent="0.25">
      <c r="A113" s="75" t="s">
        <v>202</v>
      </c>
      <c r="B113" s="75" t="s">
        <v>203</v>
      </c>
      <c r="C113" s="79">
        <v>394800</v>
      </c>
      <c r="D113" s="79">
        <v>30800</v>
      </c>
      <c r="E113" s="79">
        <v>28933.68</v>
      </c>
      <c r="F113" s="79">
        <v>29300</v>
      </c>
      <c r="G113" s="79">
        <v>44400</v>
      </c>
      <c r="H113" s="79">
        <v>133433.68</v>
      </c>
      <c r="I113" s="79">
        <v>60546.39</v>
      </c>
      <c r="J113" s="79">
        <v>54920</v>
      </c>
      <c r="K113" s="79">
        <v>80303.240000000005</v>
      </c>
      <c r="L113" s="79">
        <v>65279.88</v>
      </c>
      <c r="M113" s="79">
        <v>261049.51</v>
      </c>
      <c r="N113" s="79">
        <v>0</v>
      </c>
      <c r="O113" s="79">
        <v>394483.19</v>
      </c>
      <c r="P113" s="81" t="s">
        <v>1123</v>
      </c>
      <c r="Q113" s="80" t="s">
        <v>1036</v>
      </c>
    </row>
    <row r="114" spans="1:17" x14ac:dyDescent="0.25">
      <c r="A114" s="75" t="s">
        <v>204</v>
      </c>
      <c r="B114" s="75" t="s">
        <v>205</v>
      </c>
      <c r="C114" s="79">
        <v>144355</v>
      </c>
      <c r="D114" s="79">
        <v>8233.68</v>
      </c>
      <c r="E114" s="79">
        <v>8222.6</v>
      </c>
      <c r="F114" s="79">
        <v>8078.17</v>
      </c>
      <c r="G114" s="79">
        <v>16305.36</v>
      </c>
      <c r="H114" s="79">
        <v>40839.81</v>
      </c>
      <c r="I114" s="79">
        <v>8489.2999999999993</v>
      </c>
      <c r="J114" s="79">
        <v>21194.46</v>
      </c>
      <c r="K114" s="79">
        <v>8100.34</v>
      </c>
      <c r="L114" s="79">
        <v>12705.16</v>
      </c>
      <c r="M114" s="79">
        <v>50489.26</v>
      </c>
      <c r="N114" s="79">
        <v>0</v>
      </c>
      <c r="O114" s="79">
        <v>91329.07</v>
      </c>
      <c r="P114" s="81" t="s">
        <v>1124</v>
      </c>
      <c r="Q114" s="80" t="s">
        <v>1036</v>
      </c>
    </row>
    <row r="115" spans="1:17" x14ac:dyDescent="0.25">
      <c r="A115" s="75" t="s">
        <v>206</v>
      </c>
      <c r="B115" s="75" t="s">
        <v>207</v>
      </c>
      <c r="C115" s="79">
        <v>1333594</v>
      </c>
      <c r="D115" s="79">
        <v>16848</v>
      </c>
      <c r="E115" s="79">
        <v>11680</v>
      </c>
      <c r="F115" s="79">
        <v>53059.13</v>
      </c>
      <c r="G115" s="79">
        <v>79583.98</v>
      </c>
      <c r="H115" s="79">
        <v>161171.10999999999</v>
      </c>
      <c r="I115" s="79">
        <v>126571.49</v>
      </c>
      <c r="J115" s="79">
        <v>172876.34</v>
      </c>
      <c r="K115" s="79">
        <v>125339.03</v>
      </c>
      <c r="L115" s="79">
        <v>59652.56</v>
      </c>
      <c r="M115" s="79">
        <v>484439.42</v>
      </c>
      <c r="N115" s="79">
        <v>0</v>
      </c>
      <c r="O115" s="79">
        <v>645610.53</v>
      </c>
      <c r="P115" s="81" t="s">
        <v>1125</v>
      </c>
      <c r="Q115" s="80" t="s">
        <v>1036</v>
      </c>
    </row>
    <row r="116" spans="1:17" x14ac:dyDescent="0.25">
      <c r="A116" s="75" t="s">
        <v>208</v>
      </c>
      <c r="B116" s="75" t="s">
        <v>209</v>
      </c>
      <c r="C116" s="79">
        <v>0</v>
      </c>
      <c r="D116" s="79">
        <v>0</v>
      </c>
      <c r="E116" s="79">
        <v>0</v>
      </c>
      <c r="F116" s="79">
        <v>0</v>
      </c>
      <c r="G116" s="79">
        <v>0</v>
      </c>
      <c r="H116" s="79">
        <v>0</v>
      </c>
      <c r="I116" s="79">
        <v>0</v>
      </c>
      <c r="J116" s="79">
        <v>0</v>
      </c>
      <c r="K116" s="79">
        <v>0</v>
      </c>
      <c r="L116" s="79">
        <v>0</v>
      </c>
      <c r="M116" s="79">
        <v>0</v>
      </c>
      <c r="N116" s="79">
        <v>0</v>
      </c>
      <c r="O116" s="79">
        <v>0</v>
      </c>
      <c r="P116" s="82" t="s">
        <v>1039</v>
      </c>
      <c r="Q116" s="80" t="s">
        <v>1036</v>
      </c>
    </row>
    <row r="117" spans="1:17" s="87" customFormat="1" x14ac:dyDescent="0.25">
      <c r="A117" s="87" t="s">
        <v>266</v>
      </c>
      <c r="B117" s="87" t="s">
        <v>267</v>
      </c>
      <c r="C117" s="88">
        <v>4143114</v>
      </c>
      <c r="D117" s="88">
        <v>10749.93</v>
      </c>
      <c r="E117" s="88">
        <v>900</v>
      </c>
      <c r="F117" s="88">
        <v>26106.73</v>
      </c>
      <c r="G117" s="88">
        <v>4680</v>
      </c>
      <c r="H117" s="88">
        <v>42436.66</v>
      </c>
      <c r="I117" s="88">
        <v>193676.26</v>
      </c>
      <c r="J117" s="88">
        <v>219956.26</v>
      </c>
      <c r="K117" s="88">
        <v>450426.28</v>
      </c>
      <c r="L117" s="88">
        <v>496436.28</v>
      </c>
      <c r="M117" s="88">
        <v>1360495.08</v>
      </c>
      <c r="N117" s="88">
        <v>0</v>
      </c>
      <c r="O117" s="88">
        <v>1402931.74</v>
      </c>
      <c r="P117" s="90" t="s">
        <v>1126</v>
      </c>
      <c r="Q117" s="89" t="s">
        <v>1036</v>
      </c>
    </row>
    <row r="118" spans="1:17" x14ac:dyDescent="0.25">
      <c r="A118" s="75" t="s">
        <v>268</v>
      </c>
      <c r="B118" s="75" t="s">
        <v>293</v>
      </c>
      <c r="C118" s="79">
        <v>150000</v>
      </c>
      <c r="D118" s="79">
        <v>10749.93</v>
      </c>
      <c r="E118" s="79">
        <v>900</v>
      </c>
      <c r="F118" s="79">
        <v>26106.73</v>
      </c>
      <c r="G118" s="79">
        <v>0</v>
      </c>
      <c r="H118" s="79">
        <v>37756.660000000003</v>
      </c>
      <c r="I118" s="79">
        <v>0</v>
      </c>
      <c r="J118" s="79">
        <v>0</v>
      </c>
      <c r="K118" s="79">
        <v>0</v>
      </c>
      <c r="L118" s="79">
        <v>0</v>
      </c>
      <c r="M118" s="79">
        <v>0</v>
      </c>
      <c r="N118" s="79">
        <v>0</v>
      </c>
      <c r="O118" s="79">
        <v>37756.660000000003</v>
      </c>
      <c r="P118" s="81" t="s">
        <v>1127</v>
      </c>
      <c r="Q118" s="80" t="s">
        <v>1036</v>
      </c>
    </row>
    <row r="119" spans="1:17" x14ac:dyDescent="0.25">
      <c r="A119" s="75" t="s">
        <v>269</v>
      </c>
      <c r="B119" s="75" t="s">
        <v>272</v>
      </c>
      <c r="C119" s="79">
        <v>3500000</v>
      </c>
      <c r="D119" s="79">
        <v>0</v>
      </c>
      <c r="E119" s="79">
        <v>0</v>
      </c>
      <c r="F119" s="79">
        <v>0</v>
      </c>
      <c r="G119" s="79">
        <v>0</v>
      </c>
      <c r="H119" s="79">
        <v>0</v>
      </c>
      <c r="I119" s="79">
        <v>189636.26</v>
      </c>
      <c r="J119" s="79">
        <v>211716.26</v>
      </c>
      <c r="K119" s="79">
        <v>441036.28</v>
      </c>
      <c r="L119" s="79">
        <v>492236.28</v>
      </c>
      <c r="M119" s="79">
        <v>1334625.08</v>
      </c>
      <c r="N119" s="79">
        <v>0</v>
      </c>
      <c r="O119" s="79">
        <v>1334625.08</v>
      </c>
      <c r="P119" s="81" t="s">
        <v>1128</v>
      </c>
      <c r="Q119" s="80" t="s">
        <v>1036</v>
      </c>
    </row>
    <row r="120" spans="1:17" x14ac:dyDescent="0.25">
      <c r="A120" s="75" t="s">
        <v>270</v>
      </c>
      <c r="B120" s="75" t="s">
        <v>274</v>
      </c>
      <c r="C120" s="79">
        <v>0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79">
        <v>0</v>
      </c>
      <c r="N120" s="79">
        <v>0</v>
      </c>
      <c r="O120" s="79">
        <v>0</v>
      </c>
      <c r="P120" s="82" t="s">
        <v>1039</v>
      </c>
      <c r="Q120" s="80" t="s">
        <v>1036</v>
      </c>
    </row>
    <row r="121" spans="1:17" x14ac:dyDescent="0.25">
      <c r="A121" s="75" t="s">
        <v>271</v>
      </c>
      <c r="B121" s="75" t="s">
        <v>276</v>
      </c>
      <c r="C121" s="79">
        <v>0</v>
      </c>
      <c r="D121" s="79">
        <v>0</v>
      </c>
      <c r="E121" s="79">
        <v>0</v>
      </c>
      <c r="F121" s="79">
        <v>0</v>
      </c>
      <c r="G121" s="79">
        <v>0</v>
      </c>
      <c r="H121" s="79">
        <v>0</v>
      </c>
      <c r="I121" s="79">
        <v>0</v>
      </c>
      <c r="J121" s="79">
        <v>0</v>
      </c>
      <c r="K121" s="79">
        <v>0</v>
      </c>
      <c r="L121" s="79">
        <v>0</v>
      </c>
      <c r="M121" s="79">
        <v>0</v>
      </c>
      <c r="N121" s="79">
        <v>0</v>
      </c>
      <c r="O121" s="79">
        <v>0</v>
      </c>
      <c r="P121" s="82" t="s">
        <v>1039</v>
      </c>
      <c r="Q121" s="80" t="s">
        <v>1036</v>
      </c>
    </row>
    <row r="122" spans="1:17" x14ac:dyDescent="0.25">
      <c r="A122" s="75" t="s">
        <v>273</v>
      </c>
      <c r="B122" s="75" t="s">
        <v>277</v>
      </c>
      <c r="C122" s="79">
        <v>124089</v>
      </c>
      <c r="D122" s="79">
        <v>0</v>
      </c>
      <c r="E122" s="79">
        <v>0</v>
      </c>
      <c r="F122" s="79">
        <v>0</v>
      </c>
      <c r="G122" s="79">
        <v>0</v>
      </c>
      <c r="H122" s="79">
        <v>0</v>
      </c>
      <c r="I122" s="79">
        <v>0</v>
      </c>
      <c r="J122" s="79">
        <v>0</v>
      </c>
      <c r="K122" s="79">
        <v>0</v>
      </c>
      <c r="L122" s="79">
        <v>0</v>
      </c>
      <c r="M122" s="79">
        <v>0</v>
      </c>
      <c r="N122" s="79">
        <v>0</v>
      </c>
      <c r="O122" s="79">
        <v>0</v>
      </c>
      <c r="P122" s="82" t="s">
        <v>1039</v>
      </c>
      <c r="Q122" s="80" t="s">
        <v>1036</v>
      </c>
    </row>
    <row r="123" spans="1:17" x14ac:dyDescent="0.25">
      <c r="A123" s="75" t="s">
        <v>275</v>
      </c>
      <c r="B123" s="75" t="s">
        <v>294</v>
      </c>
      <c r="C123" s="79">
        <v>369025</v>
      </c>
      <c r="D123" s="79">
        <v>0</v>
      </c>
      <c r="E123" s="79">
        <v>0</v>
      </c>
      <c r="F123" s="79">
        <v>0</v>
      </c>
      <c r="G123" s="79">
        <v>4680</v>
      </c>
      <c r="H123" s="79">
        <v>4680</v>
      </c>
      <c r="I123" s="79">
        <v>4040</v>
      </c>
      <c r="J123" s="79">
        <v>8240</v>
      </c>
      <c r="K123" s="79">
        <v>9390</v>
      </c>
      <c r="L123" s="79">
        <v>4200</v>
      </c>
      <c r="M123" s="79">
        <v>25870</v>
      </c>
      <c r="N123" s="79">
        <v>0</v>
      </c>
      <c r="O123" s="79">
        <v>30550</v>
      </c>
      <c r="P123" s="81" t="s">
        <v>1129</v>
      </c>
      <c r="Q123" s="80" t="s">
        <v>1036</v>
      </c>
    </row>
    <row r="124" spans="1:17" s="83" customFormat="1" x14ac:dyDescent="0.25">
      <c r="A124" s="83" t="s">
        <v>210</v>
      </c>
      <c r="B124" s="83" t="s">
        <v>211</v>
      </c>
      <c r="C124" s="84">
        <v>1179775</v>
      </c>
      <c r="D124" s="84">
        <v>122078.21</v>
      </c>
      <c r="E124" s="84">
        <v>22817.279999999999</v>
      </c>
      <c r="F124" s="84">
        <v>108352.32000000001</v>
      </c>
      <c r="G124" s="84">
        <v>85074.25</v>
      </c>
      <c r="H124" s="84">
        <v>338322.06</v>
      </c>
      <c r="I124" s="84">
        <v>77324.73</v>
      </c>
      <c r="J124" s="84">
        <v>94475.65</v>
      </c>
      <c r="K124" s="84">
        <v>96636.39</v>
      </c>
      <c r="L124" s="84">
        <v>38588.629999999997</v>
      </c>
      <c r="M124" s="84">
        <v>307025.40000000002</v>
      </c>
      <c r="N124" s="84">
        <v>0</v>
      </c>
      <c r="O124" s="84">
        <v>645347.46</v>
      </c>
      <c r="P124" s="86" t="s">
        <v>1130</v>
      </c>
      <c r="Q124" s="85" t="s">
        <v>1036</v>
      </c>
    </row>
    <row r="125" spans="1:17" x14ac:dyDescent="0.25">
      <c r="A125" s="75" t="s">
        <v>212</v>
      </c>
      <c r="B125" s="75" t="s">
        <v>213</v>
      </c>
      <c r="C125" s="79">
        <v>969130</v>
      </c>
      <c r="D125" s="79">
        <v>117304.07</v>
      </c>
      <c r="E125" s="79">
        <v>17617.28</v>
      </c>
      <c r="F125" s="79">
        <v>89583.32</v>
      </c>
      <c r="G125" s="79">
        <v>84794.25</v>
      </c>
      <c r="H125" s="79">
        <v>309298.92</v>
      </c>
      <c r="I125" s="79">
        <v>77324.73</v>
      </c>
      <c r="J125" s="79">
        <v>86485.5</v>
      </c>
      <c r="K125" s="79">
        <v>85510.88</v>
      </c>
      <c r="L125" s="79">
        <v>34254.129999999997</v>
      </c>
      <c r="M125" s="79">
        <v>283575.24</v>
      </c>
      <c r="N125" s="79">
        <v>0</v>
      </c>
      <c r="O125" s="79">
        <v>592874.16</v>
      </c>
      <c r="P125" s="81" t="s">
        <v>1131</v>
      </c>
      <c r="Q125" s="80" t="s">
        <v>1036</v>
      </c>
    </row>
    <row r="126" spans="1:17" x14ac:dyDescent="0.25">
      <c r="A126" s="75" t="s">
        <v>214</v>
      </c>
      <c r="B126" s="75" t="s">
        <v>215</v>
      </c>
      <c r="C126" s="79">
        <v>190645</v>
      </c>
      <c r="D126" s="79">
        <v>4774.1400000000003</v>
      </c>
      <c r="E126" s="79">
        <v>5200</v>
      </c>
      <c r="F126" s="79">
        <v>2269</v>
      </c>
      <c r="G126" s="79">
        <v>280</v>
      </c>
      <c r="H126" s="79">
        <v>12523.14</v>
      </c>
      <c r="I126" s="79">
        <v>0</v>
      </c>
      <c r="J126" s="79">
        <v>7990.15</v>
      </c>
      <c r="K126" s="79">
        <v>11125.51</v>
      </c>
      <c r="L126" s="79">
        <v>4334.5</v>
      </c>
      <c r="M126" s="79">
        <v>23450.16</v>
      </c>
      <c r="N126" s="79">
        <v>0</v>
      </c>
      <c r="O126" s="79">
        <v>35973.300000000003</v>
      </c>
      <c r="P126" s="81" t="s">
        <v>1132</v>
      </c>
      <c r="Q126" s="80" t="s">
        <v>1036</v>
      </c>
    </row>
    <row r="127" spans="1:17" x14ac:dyDescent="0.25">
      <c r="A127" s="75" t="s">
        <v>216</v>
      </c>
      <c r="B127" s="75" t="s">
        <v>217</v>
      </c>
      <c r="C127" s="79">
        <v>20000</v>
      </c>
      <c r="D127" s="79">
        <v>0</v>
      </c>
      <c r="E127" s="79">
        <v>0</v>
      </c>
      <c r="F127" s="79">
        <v>16500</v>
      </c>
      <c r="G127" s="79">
        <v>0</v>
      </c>
      <c r="H127" s="79">
        <v>16500</v>
      </c>
      <c r="I127" s="79">
        <v>0</v>
      </c>
      <c r="J127" s="79">
        <v>0</v>
      </c>
      <c r="K127" s="79">
        <v>0</v>
      </c>
      <c r="L127" s="79">
        <v>0</v>
      </c>
      <c r="M127" s="79">
        <v>0</v>
      </c>
      <c r="N127" s="79">
        <v>0</v>
      </c>
      <c r="O127" s="79">
        <v>16500</v>
      </c>
      <c r="P127" s="81" t="s">
        <v>1133</v>
      </c>
      <c r="Q127" s="80" t="s">
        <v>1036</v>
      </c>
    </row>
    <row r="128" spans="1:17" x14ac:dyDescent="0.25">
      <c r="A128" s="75" t="s">
        <v>218</v>
      </c>
      <c r="B128" s="75" t="s">
        <v>219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0</v>
      </c>
      <c r="K128" s="79">
        <v>0</v>
      </c>
      <c r="L128" s="79">
        <v>0</v>
      </c>
      <c r="M128" s="79">
        <v>0</v>
      </c>
      <c r="N128" s="79">
        <v>0</v>
      </c>
      <c r="O128" s="79">
        <v>0</v>
      </c>
      <c r="P128" s="82" t="s">
        <v>1039</v>
      </c>
      <c r="Q128" s="80" t="s">
        <v>1036</v>
      </c>
    </row>
    <row r="129" spans="1:17" x14ac:dyDescent="0.25">
      <c r="A129" s="75" t="s">
        <v>220</v>
      </c>
      <c r="B129" s="75" t="s">
        <v>221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82" t="s">
        <v>1039</v>
      </c>
      <c r="Q129" s="80" t="s">
        <v>1036</v>
      </c>
    </row>
    <row r="130" spans="1:17" s="83" customFormat="1" x14ac:dyDescent="0.25">
      <c r="A130" s="83" t="s">
        <v>222</v>
      </c>
      <c r="B130" s="83" t="s">
        <v>223</v>
      </c>
      <c r="C130" s="84">
        <v>0</v>
      </c>
      <c r="D130" s="84">
        <v>624859.73</v>
      </c>
      <c r="E130" s="84">
        <v>624859.73</v>
      </c>
      <c r="F130" s="84">
        <v>618611.13</v>
      </c>
      <c r="G130" s="84">
        <v>612425.03</v>
      </c>
      <c r="H130" s="84">
        <v>2480755.62</v>
      </c>
      <c r="I130" s="84">
        <v>606300.77</v>
      </c>
      <c r="J130" s="84">
        <v>600237.76</v>
      </c>
      <c r="K130" s="84">
        <v>594235.39</v>
      </c>
      <c r="L130" s="84">
        <v>693490.88</v>
      </c>
      <c r="M130" s="84">
        <v>2494264.7999999998</v>
      </c>
      <c r="N130" s="84">
        <v>0</v>
      </c>
      <c r="O130" s="84">
        <v>4975020.42</v>
      </c>
      <c r="P130" s="91" t="s">
        <v>1039</v>
      </c>
      <c r="Q130" s="85" t="s">
        <v>1036</v>
      </c>
    </row>
    <row r="131" spans="1:17" x14ac:dyDescent="0.25">
      <c r="A131" s="75" t="s">
        <v>224</v>
      </c>
      <c r="B131" s="75" t="s">
        <v>225</v>
      </c>
      <c r="C131" s="79">
        <v>0</v>
      </c>
      <c r="D131" s="79">
        <v>620061.05000000005</v>
      </c>
      <c r="E131" s="79">
        <v>620061.05000000005</v>
      </c>
      <c r="F131" s="79">
        <v>613860.43999999994</v>
      </c>
      <c r="G131" s="79">
        <v>607721.84</v>
      </c>
      <c r="H131" s="79">
        <v>2461704.38</v>
      </c>
      <c r="I131" s="79">
        <v>601644.62</v>
      </c>
      <c r="J131" s="79">
        <v>595628.17000000004</v>
      </c>
      <c r="K131" s="79">
        <v>589671.89</v>
      </c>
      <c r="L131" s="79">
        <v>688692.2</v>
      </c>
      <c r="M131" s="79">
        <v>2475636.88</v>
      </c>
      <c r="N131" s="79">
        <v>0</v>
      </c>
      <c r="O131" s="79">
        <v>4937341.26</v>
      </c>
      <c r="P131" s="82" t="s">
        <v>1039</v>
      </c>
      <c r="Q131" s="80" t="s">
        <v>1036</v>
      </c>
    </row>
    <row r="132" spans="1:17" x14ac:dyDescent="0.25">
      <c r="A132" s="75" t="s">
        <v>226</v>
      </c>
      <c r="B132" s="75" t="s">
        <v>227</v>
      </c>
      <c r="C132" s="79">
        <v>0</v>
      </c>
      <c r="D132" s="79">
        <v>4798.68</v>
      </c>
      <c r="E132" s="79">
        <v>4798.68</v>
      </c>
      <c r="F132" s="79">
        <v>4750.6899999999996</v>
      </c>
      <c r="G132" s="79">
        <v>4703.1899999999996</v>
      </c>
      <c r="H132" s="79">
        <v>19051.240000000002</v>
      </c>
      <c r="I132" s="79">
        <v>4656.1499999999996</v>
      </c>
      <c r="J132" s="79">
        <v>4609.59</v>
      </c>
      <c r="K132" s="79">
        <v>4563.5</v>
      </c>
      <c r="L132" s="79">
        <v>4798.68</v>
      </c>
      <c r="M132" s="79">
        <v>18627.919999999998</v>
      </c>
      <c r="N132" s="79">
        <v>0</v>
      </c>
      <c r="O132" s="79">
        <v>37679.160000000003</v>
      </c>
      <c r="P132" s="82" t="s">
        <v>1039</v>
      </c>
      <c r="Q132" s="80" t="s">
        <v>1036</v>
      </c>
    </row>
    <row r="133" spans="1:17" x14ac:dyDescent="0.25">
      <c r="A133" s="75" t="s">
        <v>228</v>
      </c>
      <c r="B133" s="75" t="s">
        <v>1134</v>
      </c>
      <c r="C133" s="79">
        <v>0</v>
      </c>
      <c r="D133" s="79">
        <v>0</v>
      </c>
      <c r="E133" s="79">
        <v>0</v>
      </c>
      <c r="F133" s="79">
        <v>0</v>
      </c>
      <c r="G133" s="79">
        <v>0</v>
      </c>
      <c r="H133" s="79">
        <v>0</v>
      </c>
      <c r="I133" s="79">
        <v>0</v>
      </c>
      <c r="J133" s="79">
        <v>0</v>
      </c>
      <c r="K133" s="79">
        <v>0</v>
      </c>
      <c r="L133" s="79">
        <v>0</v>
      </c>
      <c r="M133" s="79">
        <v>0</v>
      </c>
      <c r="N133" s="79">
        <v>0</v>
      </c>
      <c r="O133" s="79">
        <v>0</v>
      </c>
      <c r="P133" s="82" t="s">
        <v>1039</v>
      </c>
      <c r="Q133" s="80" t="s">
        <v>1036</v>
      </c>
    </row>
    <row r="134" spans="1:17" x14ac:dyDescent="0.25">
      <c r="A134" s="75" t="s">
        <v>1135</v>
      </c>
      <c r="B134" s="75" t="s">
        <v>221</v>
      </c>
      <c r="C134" s="79">
        <v>0</v>
      </c>
      <c r="D134" s="79">
        <v>0</v>
      </c>
      <c r="E134" s="79">
        <v>0</v>
      </c>
      <c r="F134" s="79">
        <v>0</v>
      </c>
      <c r="G134" s="79">
        <v>0</v>
      </c>
      <c r="H134" s="79">
        <v>0</v>
      </c>
      <c r="I134" s="79">
        <v>0</v>
      </c>
      <c r="J134" s="79">
        <v>0</v>
      </c>
      <c r="K134" s="79">
        <v>0</v>
      </c>
      <c r="L134" s="79">
        <v>0</v>
      </c>
      <c r="M134" s="79">
        <v>0</v>
      </c>
      <c r="N134" s="79">
        <v>0</v>
      </c>
      <c r="O134" s="79">
        <v>0</v>
      </c>
      <c r="P134" s="82" t="s">
        <v>1039</v>
      </c>
      <c r="Q134" s="80" t="s">
        <v>1036</v>
      </c>
    </row>
    <row r="135" spans="1:17" x14ac:dyDescent="0.25">
      <c r="A135" s="75" t="s">
        <v>1136</v>
      </c>
      <c r="B135" s="75" t="s">
        <v>1137</v>
      </c>
      <c r="C135" s="79">
        <v>0</v>
      </c>
      <c r="D135" s="79">
        <v>0</v>
      </c>
      <c r="E135" s="79">
        <v>0</v>
      </c>
      <c r="F135" s="79">
        <v>0</v>
      </c>
      <c r="G135" s="79">
        <v>0</v>
      </c>
      <c r="H135" s="79">
        <v>0</v>
      </c>
      <c r="I135" s="79">
        <v>-31657.52</v>
      </c>
      <c r="J135" s="79">
        <v>-626011.93999999994</v>
      </c>
      <c r="K135" s="79">
        <v>-594235.39</v>
      </c>
      <c r="L135" s="79">
        <v>4500</v>
      </c>
      <c r="M135" s="79">
        <v>-1247404.8500000001</v>
      </c>
      <c r="N135" s="79">
        <v>0</v>
      </c>
      <c r="O135" s="79">
        <v>-1247404.8500000001</v>
      </c>
      <c r="P135" s="82" t="s">
        <v>1039</v>
      </c>
      <c r="Q135" s="80" t="s">
        <v>1036</v>
      </c>
    </row>
    <row r="136" spans="1:17" x14ac:dyDescent="0.25">
      <c r="A136" s="120" t="s">
        <v>1015</v>
      </c>
      <c r="B136" s="121" t="s">
        <v>1015</v>
      </c>
      <c r="C136" s="121" t="s">
        <v>1015</v>
      </c>
      <c r="D136" s="121" t="s">
        <v>1015</v>
      </c>
      <c r="E136" s="121" t="s">
        <v>1015</v>
      </c>
      <c r="F136" s="121" t="s">
        <v>1015</v>
      </c>
      <c r="G136" s="121" t="s">
        <v>1015</v>
      </c>
      <c r="H136" s="121" t="s">
        <v>1015</v>
      </c>
      <c r="I136" s="121" t="s">
        <v>1015</v>
      </c>
      <c r="J136" s="121" t="s">
        <v>1015</v>
      </c>
      <c r="K136" s="121" t="s">
        <v>1015</v>
      </c>
      <c r="L136" s="121" t="s">
        <v>1015</v>
      </c>
      <c r="M136" s="121" t="s">
        <v>1015</v>
      </c>
      <c r="N136" s="121" t="s">
        <v>1015</v>
      </c>
      <c r="O136" s="121" t="s">
        <v>1015</v>
      </c>
      <c r="P136" s="121" t="s">
        <v>1015</v>
      </c>
      <c r="Q136" s="121" t="s">
        <v>1015</v>
      </c>
    </row>
    <row r="137" spans="1:17" x14ac:dyDescent="0.25">
      <c r="A137" s="76" t="s">
        <v>1015</v>
      </c>
      <c r="B137" s="76" t="s">
        <v>1138</v>
      </c>
      <c r="C137" s="76" t="s">
        <v>1015</v>
      </c>
      <c r="D137" s="76" t="s">
        <v>1015</v>
      </c>
      <c r="E137" s="76" t="s">
        <v>1015</v>
      </c>
      <c r="F137" s="76" t="s">
        <v>1015</v>
      </c>
      <c r="G137" s="76" t="s">
        <v>1015</v>
      </c>
      <c r="H137" s="76" t="s">
        <v>1015</v>
      </c>
      <c r="I137" s="76" t="s">
        <v>1015</v>
      </c>
      <c r="J137" s="76" t="s">
        <v>1015</v>
      </c>
      <c r="K137" s="76" t="s">
        <v>1015</v>
      </c>
      <c r="L137" s="76" t="s">
        <v>1015</v>
      </c>
      <c r="M137" s="76" t="s">
        <v>1015</v>
      </c>
      <c r="N137" s="76" t="s">
        <v>1015</v>
      </c>
      <c r="O137" s="76" t="s">
        <v>1015</v>
      </c>
      <c r="P137" s="76" t="s">
        <v>1015</v>
      </c>
      <c r="Q137" s="76" t="s">
        <v>1015</v>
      </c>
    </row>
    <row r="138" spans="1:17" x14ac:dyDescent="0.25">
      <c r="A138" s="77" t="s">
        <v>1017</v>
      </c>
      <c r="B138" s="77" t="s">
        <v>1018</v>
      </c>
      <c r="C138" s="77" t="s">
        <v>1019</v>
      </c>
      <c r="D138" s="77" t="s">
        <v>1020</v>
      </c>
      <c r="E138" s="77" t="s">
        <v>1021</v>
      </c>
      <c r="F138" s="77" t="s">
        <v>1022</v>
      </c>
      <c r="G138" s="77" t="s">
        <v>1023</v>
      </c>
      <c r="H138" s="77" t="s">
        <v>1024</v>
      </c>
      <c r="I138" s="77" t="s">
        <v>1025</v>
      </c>
      <c r="J138" s="77" t="s">
        <v>1026</v>
      </c>
      <c r="K138" s="77" t="s">
        <v>1027</v>
      </c>
      <c r="L138" s="77" t="s">
        <v>1028</v>
      </c>
      <c r="M138" s="77" t="s">
        <v>1029</v>
      </c>
      <c r="N138" s="77" t="s">
        <v>1030</v>
      </c>
      <c r="O138" s="77" t="s">
        <v>1031</v>
      </c>
      <c r="P138" s="77" t="s">
        <v>1032</v>
      </c>
      <c r="Q138" s="77" t="s">
        <v>1033</v>
      </c>
    </row>
    <row r="139" spans="1:17" x14ac:dyDescent="0.25">
      <c r="A139" s="78" t="s">
        <v>1015</v>
      </c>
      <c r="B139" s="78" t="s">
        <v>1139</v>
      </c>
      <c r="C139" s="78" t="s">
        <v>1015</v>
      </c>
      <c r="D139" s="78" t="s">
        <v>1015</v>
      </c>
      <c r="E139" s="78" t="s">
        <v>1015</v>
      </c>
      <c r="F139" s="78" t="s">
        <v>1015</v>
      </c>
      <c r="G139" s="78" t="s">
        <v>1015</v>
      </c>
      <c r="H139" s="78" t="s">
        <v>1015</v>
      </c>
      <c r="I139" s="78" t="s">
        <v>1015</v>
      </c>
      <c r="J139" s="78" t="s">
        <v>1015</v>
      </c>
      <c r="K139" s="78" t="s">
        <v>1015</v>
      </c>
      <c r="L139" s="78" t="s">
        <v>1015</v>
      </c>
      <c r="M139" s="78" t="s">
        <v>1015</v>
      </c>
      <c r="N139" s="78" t="s">
        <v>1015</v>
      </c>
      <c r="O139" s="78" t="s">
        <v>1015</v>
      </c>
      <c r="P139" s="78" t="s">
        <v>1015</v>
      </c>
      <c r="Q139" s="78" t="s">
        <v>1015</v>
      </c>
    </row>
    <row r="140" spans="1:17" s="83" customFormat="1" x14ac:dyDescent="0.25">
      <c r="A140" s="83" t="s">
        <v>1140</v>
      </c>
      <c r="B140" s="83" t="s">
        <v>1141</v>
      </c>
      <c r="C140" s="84">
        <v>0</v>
      </c>
      <c r="D140" s="84">
        <v>8214</v>
      </c>
      <c r="E140" s="84">
        <v>0</v>
      </c>
      <c r="F140" s="84">
        <v>26663.17</v>
      </c>
      <c r="G140" s="84">
        <v>6819.93</v>
      </c>
      <c r="H140" s="84">
        <v>41697.1</v>
      </c>
      <c r="I140" s="84">
        <v>0</v>
      </c>
      <c r="J140" s="84">
        <v>23951.96</v>
      </c>
      <c r="K140" s="84">
        <v>0</v>
      </c>
      <c r="L140" s="84">
        <v>0</v>
      </c>
      <c r="M140" s="84">
        <v>23951.96</v>
      </c>
      <c r="N140" s="84">
        <v>0</v>
      </c>
      <c r="O140" s="84">
        <v>65649.06</v>
      </c>
      <c r="P140" s="91" t="s">
        <v>1039</v>
      </c>
      <c r="Q140" s="85" t="s">
        <v>1036</v>
      </c>
    </row>
    <row r="141" spans="1:17" x14ac:dyDescent="0.25">
      <c r="A141" s="75" t="s">
        <v>229</v>
      </c>
      <c r="B141" s="75" t="s">
        <v>230</v>
      </c>
      <c r="C141" s="79">
        <v>0</v>
      </c>
      <c r="D141" s="79">
        <v>8214</v>
      </c>
      <c r="E141" s="79">
        <v>0</v>
      </c>
      <c r="F141" s="79">
        <v>20892</v>
      </c>
      <c r="G141" s="79">
        <v>6819.93</v>
      </c>
      <c r="H141" s="79">
        <v>35925.93</v>
      </c>
      <c r="I141" s="79">
        <v>0</v>
      </c>
      <c r="J141" s="79">
        <v>23951.96</v>
      </c>
      <c r="K141" s="79">
        <v>0</v>
      </c>
      <c r="L141" s="79">
        <v>0</v>
      </c>
      <c r="M141" s="79">
        <v>23951.96</v>
      </c>
      <c r="N141" s="79">
        <v>0</v>
      </c>
      <c r="O141" s="79">
        <v>59877.89</v>
      </c>
      <c r="P141" s="82" t="s">
        <v>1039</v>
      </c>
      <c r="Q141" s="80" t="s">
        <v>1036</v>
      </c>
    </row>
    <row r="142" spans="1:17" x14ac:dyDescent="0.25">
      <c r="A142" s="75" t="s">
        <v>231</v>
      </c>
      <c r="B142" s="75" t="s">
        <v>1142</v>
      </c>
      <c r="C142" s="79">
        <v>0</v>
      </c>
      <c r="D142" s="79">
        <v>0</v>
      </c>
      <c r="E142" s="79">
        <v>0</v>
      </c>
      <c r="F142" s="79">
        <v>5771.17</v>
      </c>
      <c r="G142" s="79">
        <v>0</v>
      </c>
      <c r="H142" s="79">
        <v>5771.17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79">
        <v>0</v>
      </c>
      <c r="O142" s="79">
        <v>5771.17</v>
      </c>
      <c r="P142" s="82" t="s">
        <v>1039</v>
      </c>
      <c r="Q142" s="80" t="s">
        <v>1036</v>
      </c>
    </row>
    <row r="143" spans="1:17" x14ac:dyDescent="0.25">
      <c r="A143" s="75" t="s">
        <v>232</v>
      </c>
      <c r="B143" s="75" t="s">
        <v>233</v>
      </c>
      <c r="C143" s="79">
        <v>0</v>
      </c>
      <c r="D143" s="79">
        <v>0</v>
      </c>
      <c r="E143" s="79">
        <v>0</v>
      </c>
      <c r="F143" s="79">
        <v>0</v>
      </c>
      <c r="G143" s="79">
        <v>0</v>
      </c>
      <c r="H143" s="79">
        <v>0</v>
      </c>
      <c r="I143" s="79">
        <v>0</v>
      </c>
      <c r="J143" s="79">
        <v>0</v>
      </c>
      <c r="K143" s="79">
        <v>0</v>
      </c>
      <c r="L143" s="79">
        <v>0</v>
      </c>
      <c r="M143" s="79">
        <v>0</v>
      </c>
      <c r="N143" s="79">
        <v>0</v>
      </c>
      <c r="O143" s="79">
        <v>0</v>
      </c>
      <c r="P143" s="82" t="s">
        <v>1039</v>
      </c>
      <c r="Q143" s="80" t="s">
        <v>1036</v>
      </c>
    </row>
    <row r="144" spans="1:17" x14ac:dyDescent="0.25">
      <c r="A144" s="75" t="s">
        <v>234</v>
      </c>
      <c r="B144" s="75" t="s">
        <v>235</v>
      </c>
      <c r="C144" s="79">
        <v>0</v>
      </c>
      <c r="D144" s="79">
        <v>0</v>
      </c>
      <c r="E144" s="79">
        <v>0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79">
        <v>0</v>
      </c>
      <c r="P144" s="82" t="s">
        <v>1039</v>
      </c>
      <c r="Q144" s="80" t="s">
        <v>1036</v>
      </c>
    </row>
    <row r="145" spans="1:17" x14ac:dyDescent="0.25">
      <c r="A145" s="75" t="s">
        <v>236</v>
      </c>
      <c r="B145" s="75" t="s">
        <v>237</v>
      </c>
      <c r="C145" s="79">
        <v>0</v>
      </c>
      <c r="D145" s="79">
        <v>0</v>
      </c>
      <c r="E145" s="79">
        <v>0</v>
      </c>
      <c r="F145" s="79">
        <v>0</v>
      </c>
      <c r="G145" s="79">
        <v>0</v>
      </c>
      <c r="H145" s="79">
        <v>0</v>
      </c>
      <c r="I145" s="79">
        <v>0</v>
      </c>
      <c r="J145" s="79">
        <v>0</v>
      </c>
      <c r="K145" s="79">
        <v>0</v>
      </c>
      <c r="L145" s="79">
        <v>0</v>
      </c>
      <c r="M145" s="79">
        <v>0</v>
      </c>
      <c r="N145" s="79">
        <v>0</v>
      </c>
      <c r="O145" s="79">
        <v>0</v>
      </c>
      <c r="P145" s="82" t="s">
        <v>1039</v>
      </c>
      <c r="Q145" s="80" t="s">
        <v>1036</v>
      </c>
    </row>
    <row r="146" spans="1:17" x14ac:dyDescent="0.25">
      <c r="A146" s="75" t="s">
        <v>238</v>
      </c>
      <c r="B146" s="75" t="s">
        <v>239</v>
      </c>
      <c r="C146" s="79">
        <v>0</v>
      </c>
      <c r="D146" s="79">
        <v>0</v>
      </c>
      <c r="E146" s="79">
        <v>0</v>
      </c>
      <c r="F146" s="79">
        <v>0</v>
      </c>
      <c r="G146" s="79">
        <v>0</v>
      </c>
      <c r="H146" s="79">
        <v>0</v>
      </c>
      <c r="I146" s="79">
        <v>0</v>
      </c>
      <c r="J146" s="79">
        <v>0</v>
      </c>
      <c r="K146" s="79">
        <v>0</v>
      </c>
      <c r="L146" s="79">
        <v>0</v>
      </c>
      <c r="M146" s="79">
        <v>0</v>
      </c>
      <c r="N146" s="79">
        <v>0</v>
      </c>
      <c r="O146" s="79">
        <v>0</v>
      </c>
      <c r="P146" s="82" t="s">
        <v>1039</v>
      </c>
      <c r="Q146" s="80" t="s">
        <v>1036</v>
      </c>
    </row>
    <row r="147" spans="1:17" x14ac:dyDescent="0.25">
      <c r="A147" s="75" t="s">
        <v>240</v>
      </c>
      <c r="B147" s="75" t="s">
        <v>241</v>
      </c>
      <c r="C147" s="79">
        <v>0</v>
      </c>
      <c r="D147" s="79">
        <v>0</v>
      </c>
      <c r="E147" s="79">
        <v>0</v>
      </c>
      <c r="F147" s="79">
        <v>0</v>
      </c>
      <c r="G147" s="79">
        <v>0</v>
      </c>
      <c r="H147" s="79">
        <v>0</v>
      </c>
      <c r="I147" s="79">
        <v>0</v>
      </c>
      <c r="J147" s="79">
        <v>0</v>
      </c>
      <c r="K147" s="79">
        <v>0</v>
      </c>
      <c r="L147" s="79">
        <v>0</v>
      </c>
      <c r="M147" s="79">
        <v>0</v>
      </c>
      <c r="N147" s="79">
        <v>0</v>
      </c>
      <c r="O147" s="79">
        <v>0</v>
      </c>
      <c r="P147" s="82" t="s">
        <v>1039</v>
      </c>
      <c r="Q147" s="80" t="s">
        <v>1036</v>
      </c>
    </row>
    <row r="148" spans="1:17" x14ac:dyDescent="0.25">
      <c r="A148" s="75" t="s">
        <v>278</v>
      </c>
      <c r="B148" s="75" t="s">
        <v>279</v>
      </c>
      <c r="C148" s="79">
        <v>0</v>
      </c>
      <c r="D148" s="79">
        <v>0</v>
      </c>
      <c r="E148" s="79">
        <v>0</v>
      </c>
      <c r="F148" s="79">
        <v>0</v>
      </c>
      <c r="G148" s="79">
        <v>0</v>
      </c>
      <c r="H148" s="79">
        <v>0</v>
      </c>
      <c r="I148" s="79">
        <v>0</v>
      </c>
      <c r="J148" s="79">
        <v>0</v>
      </c>
      <c r="K148" s="79">
        <v>0</v>
      </c>
      <c r="L148" s="79">
        <v>0</v>
      </c>
      <c r="M148" s="79">
        <v>0</v>
      </c>
      <c r="N148" s="79">
        <v>0</v>
      </c>
      <c r="O148" s="79">
        <v>0</v>
      </c>
      <c r="P148" s="82" t="s">
        <v>1039</v>
      </c>
      <c r="Q148" s="80" t="s">
        <v>1036</v>
      </c>
    </row>
    <row r="149" spans="1:17" x14ac:dyDescent="0.25">
      <c r="A149" s="75" t="s">
        <v>1143</v>
      </c>
      <c r="B149" s="75" t="s">
        <v>1144</v>
      </c>
      <c r="C149" s="79">
        <v>0</v>
      </c>
      <c r="D149" s="79">
        <v>0</v>
      </c>
      <c r="E149" s="79">
        <v>0</v>
      </c>
      <c r="F149" s="79">
        <v>0</v>
      </c>
      <c r="G149" s="79">
        <v>0</v>
      </c>
      <c r="H149" s="79">
        <v>0</v>
      </c>
      <c r="I149" s="79">
        <v>0</v>
      </c>
      <c r="J149" s="79">
        <v>0</v>
      </c>
      <c r="K149" s="79">
        <v>0</v>
      </c>
      <c r="L149" s="79">
        <v>0</v>
      </c>
      <c r="M149" s="79">
        <v>0</v>
      </c>
      <c r="N149" s="79">
        <v>0</v>
      </c>
      <c r="O149" s="79">
        <v>0</v>
      </c>
      <c r="P149" s="82" t="s">
        <v>1039</v>
      </c>
      <c r="Q149" s="80" t="s">
        <v>1036</v>
      </c>
    </row>
    <row r="150" spans="1:17" x14ac:dyDescent="0.25">
      <c r="A150" s="75" t="s">
        <v>242</v>
      </c>
      <c r="B150" s="75" t="s">
        <v>1145</v>
      </c>
      <c r="C150" s="79">
        <v>0</v>
      </c>
      <c r="D150" s="79">
        <v>0</v>
      </c>
      <c r="E150" s="79">
        <v>0</v>
      </c>
      <c r="F150" s="79">
        <v>0</v>
      </c>
      <c r="G150" s="79">
        <v>0</v>
      </c>
      <c r="H150" s="79">
        <v>0</v>
      </c>
      <c r="I150" s="79">
        <v>0</v>
      </c>
      <c r="J150" s="79">
        <v>0</v>
      </c>
      <c r="K150" s="79">
        <v>0</v>
      </c>
      <c r="L150" s="79">
        <v>0</v>
      </c>
      <c r="M150" s="79">
        <v>0</v>
      </c>
      <c r="N150" s="79">
        <v>0</v>
      </c>
      <c r="O150" s="79">
        <v>0</v>
      </c>
      <c r="P150" s="82" t="s">
        <v>1039</v>
      </c>
      <c r="Q150" s="80" t="s">
        <v>1036</v>
      </c>
    </row>
    <row r="151" spans="1:17" x14ac:dyDescent="0.25">
      <c r="A151" s="75" t="s">
        <v>243</v>
      </c>
      <c r="B151" s="75" t="s">
        <v>244</v>
      </c>
      <c r="C151" s="79">
        <v>0</v>
      </c>
      <c r="D151" s="79">
        <v>0</v>
      </c>
      <c r="E151" s="79">
        <v>0</v>
      </c>
      <c r="F151" s="79">
        <v>0</v>
      </c>
      <c r="G151" s="79">
        <v>0</v>
      </c>
      <c r="H151" s="79">
        <v>0</v>
      </c>
      <c r="I151" s="79">
        <v>0</v>
      </c>
      <c r="J151" s="79">
        <v>0</v>
      </c>
      <c r="K151" s="79">
        <v>0</v>
      </c>
      <c r="L151" s="79">
        <v>0</v>
      </c>
      <c r="M151" s="79">
        <v>0</v>
      </c>
      <c r="N151" s="79">
        <v>0</v>
      </c>
      <c r="O151" s="79">
        <v>0</v>
      </c>
      <c r="P151" s="82" t="s">
        <v>1039</v>
      </c>
      <c r="Q151" s="80" t="s">
        <v>1036</v>
      </c>
    </row>
    <row r="152" spans="1:17" x14ac:dyDescent="0.25">
      <c r="A152" s="75" t="s">
        <v>245</v>
      </c>
      <c r="B152" s="75" t="s">
        <v>246</v>
      </c>
      <c r="C152" s="79">
        <v>0</v>
      </c>
      <c r="D152" s="79">
        <v>0</v>
      </c>
      <c r="E152" s="79">
        <v>0</v>
      </c>
      <c r="F152" s="79">
        <v>0</v>
      </c>
      <c r="G152" s="79">
        <v>0</v>
      </c>
      <c r="H152" s="79">
        <v>0</v>
      </c>
      <c r="I152" s="79">
        <v>0</v>
      </c>
      <c r="J152" s="79">
        <v>0</v>
      </c>
      <c r="K152" s="79">
        <v>0</v>
      </c>
      <c r="L152" s="79">
        <v>0</v>
      </c>
      <c r="M152" s="79">
        <v>0</v>
      </c>
      <c r="N152" s="79">
        <v>0</v>
      </c>
      <c r="O152" s="79">
        <v>0</v>
      </c>
      <c r="P152" s="82" t="s">
        <v>1039</v>
      </c>
      <c r="Q152" s="80" t="s">
        <v>1036</v>
      </c>
    </row>
    <row r="153" spans="1:17" x14ac:dyDescent="0.25">
      <c r="A153" s="75" t="s">
        <v>247</v>
      </c>
      <c r="B153" s="75" t="s">
        <v>1146</v>
      </c>
      <c r="C153" s="79">
        <v>0</v>
      </c>
      <c r="D153" s="79">
        <v>0</v>
      </c>
      <c r="E153" s="79">
        <v>0</v>
      </c>
      <c r="F153" s="79">
        <v>0</v>
      </c>
      <c r="G153" s="79">
        <v>0</v>
      </c>
      <c r="H153" s="79">
        <v>0</v>
      </c>
      <c r="I153" s="79">
        <v>0</v>
      </c>
      <c r="J153" s="79">
        <v>0</v>
      </c>
      <c r="K153" s="79">
        <v>0</v>
      </c>
      <c r="L153" s="79">
        <v>0</v>
      </c>
      <c r="M153" s="79">
        <v>0</v>
      </c>
      <c r="N153" s="79">
        <v>0</v>
      </c>
      <c r="O153" s="79">
        <v>0</v>
      </c>
      <c r="P153" s="82" t="s">
        <v>1039</v>
      </c>
      <c r="Q153" s="80" t="s">
        <v>1036</v>
      </c>
    </row>
    <row r="154" spans="1:17" x14ac:dyDescent="0.25">
      <c r="A154" s="75" t="s">
        <v>248</v>
      </c>
      <c r="B154" s="75" t="s">
        <v>249</v>
      </c>
      <c r="C154" s="79">
        <v>0</v>
      </c>
      <c r="D154" s="79">
        <v>0</v>
      </c>
      <c r="E154" s="79">
        <v>0</v>
      </c>
      <c r="F154" s="79">
        <v>0</v>
      </c>
      <c r="G154" s="79">
        <v>0</v>
      </c>
      <c r="H154" s="79">
        <v>0</v>
      </c>
      <c r="I154" s="79">
        <v>0</v>
      </c>
      <c r="J154" s="79">
        <v>0</v>
      </c>
      <c r="K154" s="79">
        <v>0</v>
      </c>
      <c r="L154" s="79">
        <v>0</v>
      </c>
      <c r="M154" s="79">
        <v>0</v>
      </c>
      <c r="N154" s="79">
        <v>0</v>
      </c>
      <c r="O154" s="79">
        <v>0</v>
      </c>
      <c r="P154" s="82" t="s">
        <v>1039</v>
      </c>
      <c r="Q154" s="80" t="s">
        <v>1036</v>
      </c>
    </row>
    <row r="155" spans="1:17" x14ac:dyDescent="0.25">
      <c r="A155" s="75" t="s">
        <v>250</v>
      </c>
      <c r="B155" s="75" t="s">
        <v>251</v>
      </c>
      <c r="C155" s="79">
        <v>0</v>
      </c>
      <c r="D155" s="79">
        <v>0</v>
      </c>
      <c r="E155" s="79">
        <v>0</v>
      </c>
      <c r="F155" s="79">
        <v>0</v>
      </c>
      <c r="G155" s="79">
        <v>0</v>
      </c>
      <c r="H155" s="79">
        <v>0</v>
      </c>
      <c r="I155" s="79">
        <v>0</v>
      </c>
      <c r="J155" s="79">
        <v>0</v>
      </c>
      <c r="K155" s="79">
        <v>0</v>
      </c>
      <c r="L155" s="79">
        <v>0</v>
      </c>
      <c r="M155" s="79">
        <v>0</v>
      </c>
      <c r="N155" s="79">
        <v>0</v>
      </c>
      <c r="O155" s="79">
        <v>0</v>
      </c>
      <c r="P155" s="82" t="s">
        <v>1039</v>
      </c>
      <c r="Q155" s="80" t="s">
        <v>1036</v>
      </c>
    </row>
    <row r="156" spans="1:17" x14ac:dyDescent="0.25">
      <c r="A156" s="75" t="s">
        <v>1147</v>
      </c>
      <c r="B156" s="75" t="s">
        <v>1148</v>
      </c>
      <c r="C156" s="79">
        <v>0</v>
      </c>
      <c r="D156" s="79">
        <v>0</v>
      </c>
      <c r="E156" s="79">
        <v>0</v>
      </c>
      <c r="F156" s="79">
        <v>0</v>
      </c>
      <c r="G156" s="79">
        <v>0</v>
      </c>
      <c r="H156" s="79">
        <v>0</v>
      </c>
      <c r="I156" s="79">
        <v>0</v>
      </c>
      <c r="J156" s="79">
        <v>0</v>
      </c>
      <c r="K156" s="79">
        <v>0</v>
      </c>
      <c r="L156" s="79">
        <v>0</v>
      </c>
      <c r="M156" s="79">
        <v>0</v>
      </c>
      <c r="N156" s="79">
        <v>0</v>
      </c>
      <c r="O156" s="79">
        <v>0</v>
      </c>
      <c r="P156" s="82" t="s">
        <v>1039</v>
      </c>
      <c r="Q156" s="80" t="s">
        <v>1036</v>
      </c>
    </row>
    <row r="157" spans="1:17" x14ac:dyDescent="0.25">
      <c r="A157" s="75" t="s">
        <v>1149</v>
      </c>
      <c r="B157" s="75" t="s">
        <v>1150</v>
      </c>
      <c r="C157" s="79">
        <v>0</v>
      </c>
      <c r="D157" s="79">
        <v>0</v>
      </c>
      <c r="E157" s="79">
        <v>0</v>
      </c>
      <c r="F157" s="79">
        <v>0</v>
      </c>
      <c r="G157" s="79">
        <v>0</v>
      </c>
      <c r="H157" s="79">
        <v>0</v>
      </c>
      <c r="I157" s="79">
        <v>0</v>
      </c>
      <c r="J157" s="79">
        <v>0</v>
      </c>
      <c r="K157" s="79">
        <v>0</v>
      </c>
      <c r="L157" s="79">
        <v>0</v>
      </c>
      <c r="M157" s="79">
        <v>0</v>
      </c>
      <c r="N157" s="79">
        <v>0</v>
      </c>
      <c r="O157" s="79">
        <v>0</v>
      </c>
      <c r="P157" s="82" t="s">
        <v>1039</v>
      </c>
      <c r="Q157" s="80" t="s">
        <v>1036</v>
      </c>
    </row>
    <row r="158" spans="1:17" x14ac:dyDescent="0.25">
      <c r="A158" s="75" t="s">
        <v>252</v>
      </c>
      <c r="B158" s="75" t="s">
        <v>230</v>
      </c>
      <c r="C158" s="79">
        <v>0</v>
      </c>
      <c r="D158" s="79">
        <v>0</v>
      </c>
      <c r="E158" s="79">
        <v>0</v>
      </c>
      <c r="F158" s="79">
        <v>0</v>
      </c>
      <c r="G158" s="79">
        <v>0</v>
      </c>
      <c r="H158" s="79">
        <v>0</v>
      </c>
      <c r="I158" s="79">
        <v>0</v>
      </c>
      <c r="J158" s="79">
        <v>0</v>
      </c>
      <c r="K158" s="79">
        <v>0</v>
      </c>
      <c r="L158" s="79">
        <v>0</v>
      </c>
      <c r="M158" s="79">
        <v>0</v>
      </c>
      <c r="N158" s="79">
        <v>0</v>
      </c>
      <c r="O158" s="79">
        <v>0</v>
      </c>
      <c r="P158" s="82" t="s">
        <v>1039</v>
      </c>
      <c r="Q158" s="80" t="s">
        <v>1036</v>
      </c>
    </row>
    <row r="159" spans="1:17" x14ac:dyDescent="0.25">
      <c r="A159" s="75" t="s">
        <v>253</v>
      </c>
      <c r="B159" s="75" t="s">
        <v>1142</v>
      </c>
      <c r="C159" s="79">
        <v>0</v>
      </c>
      <c r="D159" s="79">
        <v>0</v>
      </c>
      <c r="E159" s="79">
        <v>0</v>
      </c>
      <c r="F159" s="79">
        <v>0</v>
      </c>
      <c r="G159" s="79">
        <v>0</v>
      </c>
      <c r="H159" s="79">
        <v>0</v>
      </c>
      <c r="I159" s="79">
        <v>0</v>
      </c>
      <c r="J159" s="79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0</v>
      </c>
      <c r="P159" s="82" t="s">
        <v>1039</v>
      </c>
      <c r="Q159" s="80" t="s">
        <v>1036</v>
      </c>
    </row>
    <row r="160" spans="1:17" x14ac:dyDescent="0.25">
      <c r="A160" s="75" t="s">
        <v>1151</v>
      </c>
      <c r="B160" s="75" t="s">
        <v>233</v>
      </c>
      <c r="C160" s="79">
        <v>0</v>
      </c>
      <c r="D160" s="79">
        <v>0</v>
      </c>
      <c r="E160" s="79">
        <v>0</v>
      </c>
      <c r="F160" s="79">
        <v>0</v>
      </c>
      <c r="G160" s="79">
        <v>0</v>
      </c>
      <c r="H160" s="79">
        <v>0</v>
      </c>
      <c r="I160" s="79">
        <v>0</v>
      </c>
      <c r="J160" s="79">
        <v>0</v>
      </c>
      <c r="K160" s="79">
        <v>0</v>
      </c>
      <c r="L160" s="79">
        <v>0</v>
      </c>
      <c r="M160" s="79">
        <v>0</v>
      </c>
      <c r="N160" s="79">
        <v>0</v>
      </c>
      <c r="O160" s="79">
        <v>0</v>
      </c>
      <c r="P160" s="82" t="s">
        <v>1039</v>
      </c>
      <c r="Q160" s="80" t="s">
        <v>1036</v>
      </c>
    </row>
    <row r="161" spans="1:17" x14ac:dyDescent="0.25">
      <c r="A161" s="75" t="s">
        <v>254</v>
      </c>
      <c r="B161" s="75" t="s">
        <v>235</v>
      </c>
      <c r="C161" s="79">
        <v>0</v>
      </c>
      <c r="D161" s="79">
        <v>0</v>
      </c>
      <c r="E161" s="79">
        <v>0</v>
      </c>
      <c r="F161" s="79">
        <v>0</v>
      </c>
      <c r="G161" s="79">
        <v>0</v>
      </c>
      <c r="H161" s="79">
        <v>0</v>
      </c>
      <c r="I161" s="79">
        <v>0</v>
      </c>
      <c r="J161" s="79">
        <v>0</v>
      </c>
      <c r="K161" s="79">
        <v>0</v>
      </c>
      <c r="L161" s="79">
        <v>0</v>
      </c>
      <c r="M161" s="79">
        <v>0</v>
      </c>
      <c r="N161" s="79">
        <v>0</v>
      </c>
      <c r="O161" s="79">
        <v>0</v>
      </c>
      <c r="P161" s="82" t="s">
        <v>1039</v>
      </c>
      <c r="Q161" s="80" t="s">
        <v>1036</v>
      </c>
    </row>
    <row r="162" spans="1:17" x14ac:dyDescent="0.25">
      <c r="A162" s="75" t="s">
        <v>255</v>
      </c>
      <c r="B162" s="75" t="s">
        <v>1152</v>
      </c>
      <c r="C162" s="79">
        <v>0</v>
      </c>
      <c r="D162" s="79">
        <v>0</v>
      </c>
      <c r="E162" s="79">
        <v>0</v>
      </c>
      <c r="F162" s="79">
        <v>0</v>
      </c>
      <c r="G162" s="79">
        <v>0</v>
      </c>
      <c r="H162" s="79">
        <v>0</v>
      </c>
      <c r="I162" s="79">
        <v>0</v>
      </c>
      <c r="J162" s="79">
        <v>0</v>
      </c>
      <c r="K162" s="79">
        <v>0</v>
      </c>
      <c r="L162" s="79">
        <v>0</v>
      </c>
      <c r="M162" s="79">
        <v>0</v>
      </c>
      <c r="N162" s="79">
        <v>0</v>
      </c>
      <c r="O162" s="79">
        <v>0</v>
      </c>
      <c r="P162" s="82" t="s">
        <v>1039</v>
      </c>
      <c r="Q162" s="80" t="s">
        <v>1036</v>
      </c>
    </row>
    <row r="163" spans="1:17" x14ac:dyDescent="0.25">
      <c r="A163" s="75" t="s">
        <v>256</v>
      </c>
      <c r="B163" s="75" t="s">
        <v>239</v>
      </c>
      <c r="C163" s="79">
        <v>0</v>
      </c>
      <c r="D163" s="79">
        <v>0</v>
      </c>
      <c r="E163" s="79">
        <v>0</v>
      </c>
      <c r="F163" s="79">
        <v>0</v>
      </c>
      <c r="G163" s="79">
        <v>0</v>
      </c>
      <c r="H163" s="79">
        <v>0</v>
      </c>
      <c r="I163" s="79">
        <v>0</v>
      </c>
      <c r="J163" s="79">
        <v>0</v>
      </c>
      <c r="K163" s="79">
        <v>0</v>
      </c>
      <c r="L163" s="79">
        <v>0</v>
      </c>
      <c r="M163" s="79">
        <v>0</v>
      </c>
      <c r="N163" s="79">
        <v>0</v>
      </c>
      <c r="O163" s="79">
        <v>0</v>
      </c>
      <c r="P163" s="82" t="s">
        <v>1039</v>
      </c>
      <c r="Q163" s="80" t="s">
        <v>1036</v>
      </c>
    </row>
    <row r="164" spans="1:17" x14ac:dyDescent="0.25">
      <c r="A164" s="75" t="s">
        <v>257</v>
      </c>
      <c r="B164" s="75" t="s">
        <v>1148</v>
      </c>
      <c r="C164" s="79">
        <v>0</v>
      </c>
      <c r="D164" s="79">
        <v>0</v>
      </c>
      <c r="E164" s="79">
        <v>0</v>
      </c>
      <c r="F164" s="79">
        <v>0</v>
      </c>
      <c r="G164" s="79">
        <v>0</v>
      </c>
      <c r="H164" s="79">
        <v>0</v>
      </c>
      <c r="I164" s="79">
        <v>0</v>
      </c>
      <c r="J164" s="79">
        <v>0</v>
      </c>
      <c r="K164" s="79">
        <v>0</v>
      </c>
      <c r="L164" s="79">
        <v>0</v>
      </c>
      <c r="M164" s="79">
        <v>0</v>
      </c>
      <c r="N164" s="79">
        <v>0</v>
      </c>
      <c r="O164" s="79">
        <v>0</v>
      </c>
      <c r="P164" s="82" t="s">
        <v>1039</v>
      </c>
      <c r="Q164" s="80" t="s">
        <v>1036</v>
      </c>
    </row>
    <row r="165" spans="1:17" x14ac:dyDescent="0.25">
      <c r="A165" s="120" t="s">
        <v>1015</v>
      </c>
      <c r="B165" s="121" t="s">
        <v>1015</v>
      </c>
      <c r="C165" s="121" t="s">
        <v>1015</v>
      </c>
      <c r="D165" s="121" t="s">
        <v>1015</v>
      </c>
      <c r="E165" s="121" t="s">
        <v>1015</v>
      </c>
      <c r="F165" s="121" t="s">
        <v>1015</v>
      </c>
      <c r="G165" s="121" t="s">
        <v>1015</v>
      </c>
      <c r="H165" s="121" t="s">
        <v>1015</v>
      </c>
      <c r="I165" s="121" t="s">
        <v>1015</v>
      </c>
      <c r="J165" s="121" t="s">
        <v>1015</v>
      </c>
      <c r="K165" s="121" t="s">
        <v>1015</v>
      </c>
      <c r="L165" s="121" t="s">
        <v>1015</v>
      </c>
      <c r="M165" s="121" t="s">
        <v>1015</v>
      </c>
      <c r="N165" s="121" t="s">
        <v>1015</v>
      </c>
      <c r="O165" s="121" t="s">
        <v>1015</v>
      </c>
      <c r="P165" s="121" t="s">
        <v>1015</v>
      </c>
      <c r="Q165" s="121" t="s">
        <v>1015</v>
      </c>
    </row>
    <row r="166" spans="1:17" x14ac:dyDescent="0.25">
      <c r="A166" s="76" t="s">
        <v>1015</v>
      </c>
      <c r="B166" s="76" t="s">
        <v>1153</v>
      </c>
      <c r="C166" s="76" t="s">
        <v>1015</v>
      </c>
      <c r="D166" s="76" t="s">
        <v>1015</v>
      </c>
      <c r="E166" s="76" t="s">
        <v>1015</v>
      </c>
      <c r="F166" s="76" t="s">
        <v>1015</v>
      </c>
      <c r="G166" s="76" t="s">
        <v>1015</v>
      </c>
      <c r="H166" s="76" t="s">
        <v>1015</v>
      </c>
      <c r="I166" s="76" t="s">
        <v>1015</v>
      </c>
      <c r="J166" s="76" t="s">
        <v>1015</v>
      </c>
      <c r="K166" s="76" t="s">
        <v>1015</v>
      </c>
      <c r="L166" s="76" t="s">
        <v>1015</v>
      </c>
      <c r="M166" s="76" t="s">
        <v>1015</v>
      </c>
      <c r="N166" s="76" t="s">
        <v>1015</v>
      </c>
      <c r="O166" s="76" t="s">
        <v>1015</v>
      </c>
      <c r="P166" s="76" t="s">
        <v>1015</v>
      </c>
      <c r="Q166" s="76" t="s">
        <v>1015</v>
      </c>
    </row>
    <row r="167" spans="1:17" x14ac:dyDescent="0.25">
      <c r="A167" s="77" t="s">
        <v>1017</v>
      </c>
      <c r="B167" s="77" t="s">
        <v>1018</v>
      </c>
      <c r="C167" s="77" t="s">
        <v>1019</v>
      </c>
      <c r="D167" s="77" t="s">
        <v>1020</v>
      </c>
      <c r="E167" s="77" t="s">
        <v>1021</v>
      </c>
      <c r="F167" s="77" t="s">
        <v>1022</v>
      </c>
      <c r="G167" s="77" t="s">
        <v>1023</v>
      </c>
      <c r="H167" s="77" t="s">
        <v>1024</v>
      </c>
      <c r="I167" s="77" t="s">
        <v>1025</v>
      </c>
      <c r="J167" s="77" t="s">
        <v>1026</v>
      </c>
      <c r="K167" s="77" t="s">
        <v>1027</v>
      </c>
      <c r="L167" s="77" t="s">
        <v>1028</v>
      </c>
      <c r="M167" s="77" t="s">
        <v>1029</v>
      </c>
      <c r="N167" s="77" t="s">
        <v>1030</v>
      </c>
      <c r="O167" s="77" t="s">
        <v>1031</v>
      </c>
      <c r="P167" s="77" t="s">
        <v>1032</v>
      </c>
      <c r="Q167" s="77" t="s">
        <v>1033</v>
      </c>
    </row>
    <row r="168" spans="1:17" x14ac:dyDescent="0.25">
      <c r="A168" s="78" t="s">
        <v>1015</v>
      </c>
      <c r="B168" s="78" t="s">
        <v>1154</v>
      </c>
      <c r="C168" s="78" t="s">
        <v>1015</v>
      </c>
      <c r="D168" s="78" t="s">
        <v>1015</v>
      </c>
      <c r="E168" s="78" t="s">
        <v>1015</v>
      </c>
      <c r="F168" s="78" t="s">
        <v>1015</v>
      </c>
      <c r="G168" s="78" t="s">
        <v>1015</v>
      </c>
      <c r="H168" s="78" t="s">
        <v>1015</v>
      </c>
      <c r="I168" s="78" t="s">
        <v>1015</v>
      </c>
      <c r="J168" s="78" t="s">
        <v>1015</v>
      </c>
      <c r="K168" s="78" t="s">
        <v>1015</v>
      </c>
      <c r="L168" s="78" t="s">
        <v>1015</v>
      </c>
      <c r="M168" s="78" t="s">
        <v>1015</v>
      </c>
      <c r="N168" s="78" t="s">
        <v>1015</v>
      </c>
      <c r="O168" s="78" t="s">
        <v>1015</v>
      </c>
      <c r="P168" s="78" t="s">
        <v>1015</v>
      </c>
      <c r="Q168" s="78" t="s">
        <v>1015</v>
      </c>
    </row>
    <row r="169" spans="1:17" x14ac:dyDescent="0.25">
      <c r="A169" s="75" t="s">
        <v>1155</v>
      </c>
      <c r="B169" s="75" t="s">
        <v>1156</v>
      </c>
      <c r="C169" s="79">
        <v>0</v>
      </c>
      <c r="D169" s="79">
        <v>3807313.65</v>
      </c>
      <c r="E169" s="79">
        <v>3807313.65</v>
      </c>
      <c r="F169" s="79">
        <v>3807313.65</v>
      </c>
      <c r="G169" s="79">
        <v>3807313.65</v>
      </c>
      <c r="H169" s="79">
        <v>3807313.65</v>
      </c>
      <c r="I169" s="79">
        <v>3807313.65</v>
      </c>
      <c r="J169" s="79">
        <v>3807313.65</v>
      </c>
      <c r="K169" s="79">
        <v>3807313.65</v>
      </c>
      <c r="L169" s="79">
        <v>0</v>
      </c>
      <c r="M169" s="79">
        <v>3807313.65</v>
      </c>
      <c r="N169" s="79">
        <v>0</v>
      </c>
      <c r="O169" s="79">
        <v>3807313.65</v>
      </c>
      <c r="P169" s="82" t="s">
        <v>1039</v>
      </c>
      <c r="Q169" s="80" t="s">
        <v>1036</v>
      </c>
    </row>
    <row r="170" spans="1:17" x14ac:dyDescent="0.25">
      <c r="A170" s="75" t="s">
        <v>258</v>
      </c>
      <c r="B170" s="75" t="s">
        <v>1157</v>
      </c>
      <c r="C170" s="79">
        <v>0</v>
      </c>
      <c r="D170" s="79">
        <v>0</v>
      </c>
      <c r="E170" s="79">
        <v>0</v>
      </c>
      <c r="F170" s="79">
        <v>0</v>
      </c>
      <c r="G170" s="79">
        <v>0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0</v>
      </c>
      <c r="O170" s="79">
        <v>0</v>
      </c>
      <c r="P170" s="82" t="s">
        <v>1039</v>
      </c>
      <c r="Q170" s="80" t="s">
        <v>1036</v>
      </c>
    </row>
    <row r="171" spans="1:17" x14ac:dyDescent="0.25">
      <c r="A171" s="75" t="s">
        <v>259</v>
      </c>
      <c r="B171" s="75" t="s">
        <v>1158</v>
      </c>
      <c r="C171" s="79">
        <v>0</v>
      </c>
      <c r="D171" s="79">
        <v>0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0</v>
      </c>
      <c r="P171" s="82" t="s">
        <v>1039</v>
      </c>
      <c r="Q171" s="80" t="s">
        <v>1036</v>
      </c>
    </row>
    <row r="172" spans="1:17" x14ac:dyDescent="0.25">
      <c r="A172" s="75" t="s">
        <v>260</v>
      </c>
      <c r="B172" s="75" t="s">
        <v>1159</v>
      </c>
      <c r="C172" s="79">
        <v>0</v>
      </c>
      <c r="D172" s="79">
        <v>3807313.65</v>
      </c>
      <c r="E172" s="79">
        <v>3807313.65</v>
      </c>
      <c r="F172" s="79">
        <v>3807313.65</v>
      </c>
      <c r="G172" s="79">
        <v>3807313.65</v>
      </c>
      <c r="H172" s="79">
        <v>3807313.65</v>
      </c>
      <c r="I172" s="79">
        <v>3807313.65</v>
      </c>
      <c r="J172" s="79">
        <v>3807313.65</v>
      </c>
      <c r="K172" s="79">
        <v>3807313.65</v>
      </c>
      <c r="L172" s="79">
        <v>0</v>
      </c>
      <c r="M172" s="79">
        <v>3807313.65</v>
      </c>
      <c r="N172" s="79">
        <v>0</v>
      </c>
      <c r="O172" s="79">
        <v>3807313.65</v>
      </c>
      <c r="P172" s="82" t="s">
        <v>1039</v>
      </c>
      <c r="Q172" s="80" t="s">
        <v>1036</v>
      </c>
    </row>
    <row r="173" spans="1:17" x14ac:dyDescent="0.25">
      <c r="A173" s="75" t="s">
        <v>261</v>
      </c>
      <c r="B173" s="75" t="s">
        <v>1160</v>
      </c>
      <c r="C173" s="79">
        <v>0</v>
      </c>
      <c r="D173" s="79">
        <v>0</v>
      </c>
      <c r="E173" s="79">
        <v>0</v>
      </c>
      <c r="F173" s="79">
        <v>0</v>
      </c>
      <c r="G173" s="79">
        <v>0</v>
      </c>
      <c r="H173" s="79">
        <v>0</v>
      </c>
      <c r="I173" s="79">
        <v>0</v>
      </c>
      <c r="J173" s="79">
        <v>0</v>
      </c>
      <c r="K173" s="79">
        <v>0</v>
      </c>
      <c r="L173" s="79">
        <v>0</v>
      </c>
      <c r="M173" s="79">
        <v>0</v>
      </c>
      <c r="N173" s="79">
        <v>0</v>
      </c>
      <c r="O173" s="79">
        <v>0</v>
      </c>
      <c r="P173" s="82" t="s">
        <v>1039</v>
      </c>
      <c r="Q173" s="80" t="s">
        <v>1036</v>
      </c>
    </row>
    <row r="174" spans="1:17" x14ac:dyDescent="0.25">
      <c r="A174" s="75" t="s">
        <v>1161</v>
      </c>
      <c r="B174" s="75" t="s">
        <v>1162</v>
      </c>
      <c r="C174" s="79">
        <v>0</v>
      </c>
      <c r="D174" s="79">
        <v>0</v>
      </c>
      <c r="E174" s="79">
        <v>0</v>
      </c>
      <c r="F174" s="79">
        <v>0</v>
      </c>
      <c r="G174" s="79">
        <v>0</v>
      </c>
      <c r="H174" s="79">
        <v>0</v>
      </c>
      <c r="I174" s="79">
        <v>0</v>
      </c>
      <c r="J174" s="79">
        <v>0</v>
      </c>
      <c r="K174" s="79">
        <v>0</v>
      </c>
      <c r="L174" s="79">
        <v>0</v>
      </c>
      <c r="M174" s="79">
        <v>0</v>
      </c>
      <c r="N174" s="79">
        <v>0</v>
      </c>
      <c r="O174" s="79">
        <v>0</v>
      </c>
      <c r="P174" s="82" t="s">
        <v>1039</v>
      </c>
      <c r="Q174" s="80" t="s">
        <v>1036</v>
      </c>
    </row>
    <row r="175" spans="1:17" x14ac:dyDescent="0.25">
      <c r="A175" s="75" t="s">
        <v>1163</v>
      </c>
      <c r="B175" s="75" t="s">
        <v>1164</v>
      </c>
      <c r="C175" s="79">
        <v>0</v>
      </c>
      <c r="D175" s="79">
        <v>0</v>
      </c>
      <c r="E175" s="79">
        <v>0</v>
      </c>
      <c r="F175" s="79">
        <v>0</v>
      </c>
      <c r="G175" s="79">
        <v>0</v>
      </c>
      <c r="H175" s="79">
        <v>0</v>
      </c>
      <c r="I175" s="79">
        <v>0</v>
      </c>
      <c r="J175" s="79">
        <v>0</v>
      </c>
      <c r="K175" s="79">
        <v>0</v>
      </c>
      <c r="L175" s="79">
        <v>0</v>
      </c>
      <c r="M175" s="79">
        <v>0</v>
      </c>
      <c r="N175" s="79">
        <v>0</v>
      </c>
      <c r="O175" s="79">
        <v>0</v>
      </c>
      <c r="P175" s="82" t="s">
        <v>1039</v>
      </c>
      <c r="Q175" s="80" t="s">
        <v>1036</v>
      </c>
    </row>
    <row r="176" spans="1:17" x14ac:dyDescent="0.25">
      <c r="A176" s="75" t="s">
        <v>1165</v>
      </c>
      <c r="B176" s="75" t="s">
        <v>1166</v>
      </c>
      <c r="C176" s="79">
        <v>0</v>
      </c>
      <c r="D176" s="79">
        <v>0</v>
      </c>
      <c r="E176" s="79">
        <v>0</v>
      </c>
      <c r="F176" s="79">
        <v>0</v>
      </c>
      <c r="G176" s="79">
        <v>0</v>
      </c>
      <c r="H176" s="79">
        <v>0</v>
      </c>
      <c r="I176" s="79">
        <v>0</v>
      </c>
      <c r="J176" s="79">
        <v>0</v>
      </c>
      <c r="K176" s="79">
        <v>0</v>
      </c>
      <c r="L176" s="79">
        <v>0</v>
      </c>
      <c r="M176" s="79">
        <v>0</v>
      </c>
      <c r="N176" s="79">
        <v>0</v>
      </c>
      <c r="O176" s="79">
        <v>0</v>
      </c>
      <c r="P176" s="82" t="s">
        <v>1039</v>
      </c>
      <c r="Q176" s="80" t="s">
        <v>1036</v>
      </c>
    </row>
    <row r="177" spans="1:17" x14ac:dyDescent="0.25">
      <c r="A177" s="75" t="s">
        <v>1167</v>
      </c>
      <c r="B177" s="75" t="s">
        <v>1168</v>
      </c>
      <c r="C177" s="79">
        <v>0</v>
      </c>
      <c r="D177" s="79">
        <v>0</v>
      </c>
      <c r="E177" s="79">
        <v>0</v>
      </c>
      <c r="F177" s="79">
        <v>0</v>
      </c>
      <c r="G177" s="79">
        <v>0</v>
      </c>
      <c r="H177" s="79">
        <v>0</v>
      </c>
      <c r="I177" s="79">
        <v>0</v>
      </c>
      <c r="J177" s="79">
        <v>0</v>
      </c>
      <c r="K177" s="79">
        <v>0</v>
      </c>
      <c r="L177" s="79">
        <v>0</v>
      </c>
      <c r="M177" s="79">
        <v>0</v>
      </c>
      <c r="N177" s="79">
        <v>0</v>
      </c>
      <c r="O177" s="79">
        <v>0</v>
      </c>
      <c r="P177" s="82" t="s">
        <v>1039</v>
      </c>
      <c r="Q177" s="80" t="s">
        <v>1036</v>
      </c>
    </row>
    <row r="178" spans="1:17" x14ac:dyDescent="0.25">
      <c r="A178" s="75" t="s">
        <v>1169</v>
      </c>
      <c r="B178" s="75" t="s">
        <v>1170</v>
      </c>
      <c r="C178" s="79">
        <v>0</v>
      </c>
      <c r="D178" s="79">
        <v>7708799.7199999997</v>
      </c>
      <c r="E178" s="79">
        <v>8789807.9000000004</v>
      </c>
      <c r="F178" s="79">
        <v>9239041.3100000005</v>
      </c>
      <c r="G178" s="79">
        <v>9694840.7200000007</v>
      </c>
      <c r="H178" s="79">
        <v>9694840.7200000007</v>
      </c>
      <c r="I178" s="79">
        <v>10466398.76</v>
      </c>
      <c r="J178" s="79">
        <v>10760759</v>
      </c>
      <c r="K178" s="79">
        <v>10937229.16</v>
      </c>
      <c r="L178" s="79">
        <v>0</v>
      </c>
      <c r="M178" s="79">
        <v>10937229.16</v>
      </c>
      <c r="N178" s="79">
        <v>0</v>
      </c>
      <c r="O178" s="79">
        <v>10937229.16</v>
      </c>
      <c r="P178" s="82" t="s">
        <v>1039</v>
      </c>
      <c r="Q178" s="80" t="s">
        <v>1036</v>
      </c>
    </row>
    <row r="179" spans="1:17" x14ac:dyDescent="0.25">
      <c r="A179" s="75" t="s">
        <v>1171</v>
      </c>
      <c r="B179" s="75" t="s">
        <v>1172</v>
      </c>
      <c r="C179" s="79">
        <v>0</v>
      </c>
      <c r="D179" s="79">
        <v>3102620.57</v>
      </c>
      <c r="E179" s="79">
        <v>4073611.78</v>
      </c>
      <c r="F179" s="79">
        <v>4401841.3099999996</v>
      </c>
      <c r="G179" s="79">
        <v>4741023.95</v>
      </c>
      <c r="H179" s="79">
        <v>4741023.95</v>
      </c>
      <c r="I179" s="79">
        <v>5070963.4800000004</v>
      </c>
      <c r="J179" s="79">
        <v>5635851.5899999999</v>
      </c>
      <c r="K179" s="79">
        <v>5619784.6799999997</v>
      </c>
      <c r="L179" s="79">
        <v>0</v>
      </c>
      <c r="M179" s="79">
        <v>5619784.6799999997</v>
      </c>
      <c r="N179" s="79">
        <v>0</v>
      </c>
      <c r="O179" s="79">
        <v>5619784.6799999997</v>
      </c>
      <c r="P179" s="82" t="s">
        <v>1039</v>
      </c>
      <c r="Q179" s="80" t="s">
        <v>1036</v>
      </c>
    </row>
    <row r="180" spans="1:17" x14ac:dyDescent="0.25">
      <c r="A180" s="75" t="s">
        <v>1173</v>
      </c>
      <c r="B180" s="75" t="s">
        <v>1174</v>
      </c>
      <c r="C180" s="79">
        <v>0</v>
      </c>
      <c r="D180" s="79">
        <v>0</v>
      </c>
      <c r="E180" s="79">
        <v>0</v>
      </c>
      <c r="F180" s="79">
        <v>0</v>
      </c>
      <c r="G180" s="79">
        <v>0</v>
      </c>
      <c r="H180" s="79">
        <v>0</v>
      </c>
      <c r="I180" s="79">
        <v>0</v>
      </c>
      <c r="J180" s="79">
        <v>0</v>
      </c>
      <c r="K180" s="79">
        <v>0</v>
      </c>
      <c r="L180" s="79">
        <v>0</v>
      </c>
      <c r="M180" s="79">
        <v>0</v>
      </c>
      <c r="N180" s="79">
        <v>0</v>
      </c>
      <c r="O180" s="79">
        <v>0</v>
      </c>
      <c r="P180" s="82" t="s">
        <v>1039</v>
      </c>
      <c r="Q180" s="80" t="s">
        <v>1036</v>
      </c>
    </row>
    <row r="181" spans="1:17" x14ac:dyDescent="0.25">
      <c r="A181" s="75" t="s">
        <v>1175</v>
      </c>
      <c r="B181" s="75" t="s">
        <v>1176</v>
      </c>
      <c r="C181" s="79">
        <v>0</v>
      </c>
      <c r="D181" s="79">
        <v>0</v>
      </c>
      <c r="E181" s="79">
        <v>0</v>
      </c>
      <c r="F181" s="79">
        <v>0</v>
      </c>
      <c r="G181" s="79">
        <v>0</v>
      </c>
      <c r="H181" s="79">
        <v>0</v>
      </c>
      <c r="I181" s="79">
        <v>0</v>
      </c>
      <c r="J181" s="79">
        <v>0</v>
      </c>
      <c r="K181" s="79">
        <v>0</v>
      </c>
      <c r="L181" s="79">
        <v>0</v>
      </c>
      <c r="M181" s="79">
        <v>0</v>
      </c>
      <c r="N181" s="79">
        <v>0</v>
      </c>
      <c r="O181" s="79">
        <v>0</v>
      </c>
      <c r="P181" s="82" t="s">
        <v>1039</v>
      </c>
      <c r="Q181" s="80" t="s">
        <v>1036</v>
      </c>
    </row>
    <row r="182" spans="1:17" x14ac:dyDescent="0.25">
      <c r="A182" s="75" t="s">
        <v>1177</v>
      </c>
      <c r="B182" s="75" t="s">
        <v>1178</v>
      </c>
      <c r="C182" s="79">
        <v>0</v>
      </c>
      <c r="D182" s="79">
        <v>0</v>
      </c>
      <c r="E182" s="79">
        <v>0</v>
      </c>
      <c r="F182" s="79">
        <v>0</v>
      </c>
      <c r="G182" s="79">
        <v>0</v>
      </c>
      <c r="H182" s="79">
        <v>0</v>
      </c>
      <c r="I182" s="79">
        <v>0</v>
      </c>
      <c r="J182" s="79">
        <v>0</v>
      </c>
      <c r="K182" s="79">
        <v>0</v>
      </c>
      <c r="L182" s="79">
        <v>0</v>
      </c>
      <c r="M182" s="79">
        <v>0</v>
      </c>
      <c r="N182" s="79">
        <v>0</v>
      </c>
      <c r="O182" s="79">
        <v>0</v>
      </c>
      <c r="P182" s="82" t="s">
        <v>1039</v>
      </c>
      <c r="Q182" s="80" t="s">
        <v>1036</v>
      </c>
    </row>
    <row r="183" spans="1:17" x14ac:dyDescent="0.25">
      <c r="A183" s="75" t="s">
        <v>1179</v>
      </c>
      <c r="B183" s="75" t="s">
        <v>1180</v>
      </c>
      <c r="C183" s="79">
        <v>0</v>
      </c>
      <c r="D183" s="79">
        <v>4606179.1500000004</v>
      </c>
      <c r="E183" s="79">
        <v>4716196.12</v>
      </c>
      <c r="F183" s="79">
        <v>4837200</v>
      </c>
      <c r="G183" s="79">
        <v>4953816.7699999996</v>
      </c>
      <c r="H183" s="79">
        <v>4953816.7699999996</v>
      </c>
      <c r="I183" s="79">
        <v>5395435.2800000003</v>
      </c>
      <c r="J183" s="79">
        <v>5124907.41</v>
      </c>
      <c r="K183" s="79">
        <v>5317444.4800000004</v>
      </c>
      <c r="L183" s="79">
        <v>0</v>
      </c>
      <c r="M183" s="79">
        <v>5317444.4800000004</v>
      </c>
      <c r="N183" s="79">
        <v>0</v>
      </c>
      <c r="O183" s="79">
        <v>5317444.4800000004</v>
      </c>
      <c r="P183" s="82" t="s">
        <v>1039</v>
      </c>
      <c r="Q183" s="80" t="s">
        <v>1036</v>
      </c>
    </row>
    <row r="184" spans="1:17" x14ac:dyDescent="0.25">
      <c r="A184" s="75" t="s">
        <v>1181</v>
      </c>
      <c r="B184" s="75" t="s">
        <v>262</v>
      </c>
      <c r="C184" s="79">
        <v>0</v>
      </c>
      <c r="D184" s="79">
        <v>0</v>
      </c>
      <c r="E184" s="79">
        <v>0</v>
      </c>
      <c r="F184" s="79">
        <v>0</v>
      </c>
      <c r="G184" s="79">
        <v>0</v>
      </c>
      <c r="H184" s="79">
        <v>0</v>
      </c>
      <c r="I184" s="79">
        <v>0</v>
      </c>
      <c r="J184" s="79">
        <v>0</v>
      </c>
      <c r="K184" s="79">
        <v>0</v>
      </c>
      <c r="L184" s="79">
        <v>0</v>
      </c>
      <c r="M184" s="79">
        <v>0</v>
      </c>
      <c r="N184" s="79">
        <v>0</v>
      </c>
      <c r="O184" s="79">
        <v>0</v>
      </c>
      <c r="P184" s="82" t="s">
        <v>1039</v>
      </c>
      <c r="Q184" s="80" t="s">
        <v>1036</v>
      </c>
    </row>
    <row r="185" spans="1:17" x14ac:dyDescent="0.25">
      <c r="A185" s="120" t="s">
        <v>1015</v>
      </c>
      <c r="B185" s="121" t="s">
        <v>1015</v>
      </c>
      <c r="C185" s="121" t="s">
        <v>1015</v>
      </c>
      <c r="D185" s="121" t="s">
        <v>1015</v>
      </c>
      <c r="E185" s="121" t="s">
        <v>1015</v>
      </c>
      <c r="F185" s="121" t="s">
        <v>1015</v>
      </c>
      <c r="G185" s="121" t="s">
        <v>1015</v>
      </c>
      <c r="H185" s="121" t="s">
        <v>1015</v>
      </c>
      <c r="I185" s="121" t="s">
        <v>1015</v>
      </c>
      <c r="J185" s="121" t="s">
        <v>1015</v>
      </c>
      <c r="K185" s="121" t="s">
        <v>1015</v>
      </c>
      <c r="L185" s="121" t="s">
        <v>1015</v>
      </c>
      <c r="M185" s="121" t="s">
        <v>1015</v>
      </c>
      <c r="N185" s="121" t="s">
        <v>1015</v>
      </c>
      <c r="O185" s="121" t="s">
        <v>1015</v>
      </c>
      <c r="P185" s="121" t="s">
        <v>1015</v>
      </c>
      <c r="Q185" s="121" t="s">
        <v>1015</v>
      </c>
    </row>
  </sheetData>
  <mergeCells count="11">
    <mergeCell ref="A33:Q33"/>
    <mergeCell ref="A47:Q47"/>
    <mergeCell ref="A136:Q136"/>
    <mergeCell ref="A165:Q165"/>
    <mergeCell ref="A185:Q185"/>
    <mergeCell ref="A6:Q6"/>
    <mergeCell ref="A1:Q1"/>
    <mergeCell ref="A2:Q2"/>
    <mergeCell ref="A3:Q3"/>
    <mergeCell ref="A4:Q4"/>
    <mergeCell ref="A5:Q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workbookViewId="0">
      <selection activeCell="H7" sqref="H7:I8"/>
    </sheetView>
  </sheetViews>
  <sheetFormatPr defaultColWidth="10.42578125" defaultRowHeight="15" x14ac:dyDescent="0.25"/>
  <cols>
    <col min="2" max="2" width="35.5703125" customWidth="1"/>
    <col min="3" max="3" width="11.7109375" bestFit="1" customWidth="1"/>
    <col min="4" max="5" width="11.140625" bestFit="1" customWidth="1"/>
    <col min="6" max="6" width="11.7109375" bestFit="1" customWidth="1"/>
    <col min="7" max="7" width="5.5703125" customWidth="1"/>
    <col min="8" max="8" width="14.7109375" style="60" bestFit="1" customWidth="1"/>
    <col min="9" max="10" width="13.28515625" bestFit="1" customWidth="1"/>
    <col min="11" max="11" width="14.7109375" customWidth="1"/>
    <col min="12" max="12" width="14" bestFit="1" customWidth="1"/>
  </cols>
  <sheetData>
    <row r="1" spans="1:9" x14ac:dyDescent="0.25">
      <c r="A1" s="59" t="s">
        <v>300</v>
      </c>
    </row>
    <row r="2" spans="1:9" x14ac:dyDescent="0.25">
      <c r="A2" s="59" t="s">
        <v>301</v>
      </c>
      <c r="B2" s="59"/>
      <c r="C2" s="61"/>
      <c r="D2" s="59"/>
    </row>
    <row r="3" spans="1:9" x14ac:dyDescent="0.25">
      <c r="A3" s="59" t="s">
        <v>302</v>
      </c>
      <c r="B3" s="59"/>
    </row>
    <row r="4" spans="1:9" x14ac:dyDescent="0.25">
      <c r="A4" s="59" t="s">
        <v>61</v>
      </c>
      <c r="C4" s="62"/>
    </row>
    <row r="5" spans="1:9" x14ac:dyDescent="0.25">
      <c r="A5" s="59"/>
    </row>
    <row r="6" spans="1:9" x14ac:dyDescent="0.25">
      <c r="A6" s="59" t="s">
        <v>303</v>
      </c>
      <c r="B6" s="59" t="s">
        <v>62</v>
      </c>
      <c r="C6" s="59" t="s">
        <v>304</v>
      </c>
      <c r="D6" s="59" t="s">
        <v>305</v>
      </c>
      <c r="E6" s="59" t="s">
        <v>306</v>
      </c>
      <c r="F6" s="59" t="s">
        <v>307</v>
      </c>
    </row>
    <row r="7" spans="1:9" x14ac:dyDescent="0.25">
      <c r="A7" s="63" t="s">
        <v>308</v>
      </c>
      <c r="B7" s="59" t="s">
        <v>309</v>
      </c>
      <c r="C7" s="64">
        <v>23084265.960000005</v>
      </c>
      <c r="D7" s="64">
        <v>53617617.350000001</v>
      </c>
      <c r="E7" s="64">
        <v>53380762.979999997</v>
      </c>
      <c r="F7" s="64">
        <v>23321120.330000006</v>
      </c>
      <c r="H7" s="60">
        <f>C7-F7</f>
        <v>-236854.37000000104</v>
      </c>
      <c r="I7" s="60">
        <f>+H7-H8-H65+6108.95</f>
        <v>569387.13000000047</v>
      </c>
    </row>
    <row r="8" spans="1:9" x14ac:dyDescent="0.25">
      <c r="A8" s="63" t="s">
        <v>50</v>
      </c>
      <c r="B8" s="59" t="s">
        <v>310</v>
      </c>
      <c r="C8" s="64">
        <v>11100016.619999999</v>
      </c>
      <c r="D8" s="64">
        <v>53617617.350000001</v>
      </c>
      <c r="E8" s="64">
        <v>52755783.419999994</v>
      </c>
      <c r="F8" s="64">
        <v>11961850.550000001</v>
      </c>
      <c r="H8" s="60">
        <f>C8-F8</f>
        <v>-861833.93000000156</v>
      </c>
      <c r="I8" s="60"/>
    </row>
    <row r="9" spans="1:9" x14ac:dyDescent="0.25">
      <c r="A9" s="63" t="s">
        <v>311</v>
      </c>
      <c r="B9" s="59" t="s">
        <v>312</v>
      </c>
      <c r="C9" s="64">
        <v>9730940.6499999985</v>
      </c>
      <c r="D9" s="64">
        <v>53340465</v>
      </c>
      <c r="E9" s="64">
        <v>52568906.959999993</v>
      </c>
      <c r="F9" s="64">
        <v>10502498.690000001</v>
      </c>
    </row>
    <row r="10" spans="1:9" x14ac:dyDescent="0.25">
      <c r="A10" s="63" t="s">
        <v>313</v>
      </c>
      <c r="B10" s="59" t="s">
        <v>314</v>
      </c>
      <c r="C10" s="64">
        <v>36099.93</v>
      </c>
      <c r="D10" s="64">
        <v>0</v>
      </c>
      <c r="E10" s="64">
        <v>0</v>
      </c>
      <c r="F10" s="64">
        <v>36099.93</v>
      </c>
      <c r="H10" s="60">
        <v>-6108.9500000029802</v>
      </c>
    </row>
    <row r="11" spans="1:9" hidden="1" x14ac:dyDescent="0.25">
      <c r="A11" s="65" t="s">
        <v>315</v>
      </c>
      <c r="B11" s="66" t="s">
        <v>316</v>
      </c>
      <c r="C11" s="67">
        <v>0</v>
      </c>
      <c r="D11" s="67">
        <v>0</v>
      </c>
      <c r="E11" s="67">
        <v>0</v>
      </c>
      <c r="F11" s="67">
        <v>0</v>
      </c>
    </row>
    <row r="12" spans="1:9" hidden="1" x14ac:dyDescent="0.25">
      <c r="A12" s="65" t="s">
        <v>317</v>
      </c>
      <c r="B12" s="66" t="s">
        <v>318</v>
      </c>
      <c r="C12" s="67">
        <v>0</v>
      </c>
      <c r="D12" s="67">
        <v>0</v>
      </c>
      <c r="E12" s="67">
        <v>0</v>
      </c>
      <c r="F12" s="67">
        <v>0</v>
      </c>
    </row>
    <row r="13" spans="1:9" hidden="1" x14ac:dyDescent="0.25">
      <c r="A13" s="65" t="s">
        <v>319</v>
      </c>
      <c r="B13" s="66" t="s">
        <v>320</v>
      </c>
      <c r="C13" s="67">
        <v>0</v>
      </c>
      <c r="D13" s="67">
        <v>0</v>
      </c>
      <c r="E13" s="67">
        <v>0</v>
      </c>
      <c r="F13" s="67">
        <v>0</v>
      </c>
    </row>
    <row r="14" spans="1:9" x14ac:dyDescent="0.25">
      <c r="A14" s="65" t="s">
        <v>321</v>
      </c>
      <c r="B14" s="66" t="s">
        <v>322</v>
      </c>
      <c r="C14" s="67">
        <v>3000</v>
      </c>
      <c r="D14" s="67">
        <v>0</v>
      </c>
      <c r="E14" s="67">
        <v>0</v>
      </c>
      <c r="F14" s="67">
        <v>3000</v>
      </c>
    </row>
    <row r="15" spans="1:9" x14ac:dyDescent="0.25">
      <c r="A15" s="65" t="s">
        <v>323</v>
      </c>
      <c r="B15" s="66" t="s">
        <v>324</v>
      </c>
      <c r="C15" s="67">
        <v>5999.99</v>
      </c>
      <c r="D15" s="67">
        <v>0</v>
      </c>
      <c r="E15" s="67">
        <v>0</v>
      </c>
      <c r="F15" s="67">
        <v>5999.99</v>
      </c>
    </row>
    <row r="16" spans="1:9" x14ac:dyDescent="0.25">
      <c r="A16" s="65" t="s">
        <v>325</v>
      </c>
      <c r="B16" s="66" t="s">
        <v>326</v>
      </c>
      <c r="C16" s="67">
        <v>3676.9</v>
      </c>
      <c r="D16" s="67">
        <v>0</v>
      </c>
      <c r="E16" s="67">
        <v>0</v>
      </c>
      <c r="F16" s="67">
        <v>3676.9</v>
      </c>
    </row>
    <row r="17" spans="1:12" x14ac:dyDescent="0.25">
      <c r="A17" s="65" t="s">
        <v>327</v>
      </c>
      <c r="B17" s="66" t="s">
        <v>328</v>
      </c>
      <c r="C17" s="67">
        <v>3000</v>
      </c>
      <c r="D17" s="67">
        <v>0</v>
      </c>
      <c r="E17" s="67">
        <v>0</v>
      </c>
      <c r="F17" s="67">
        <v>3000</v>
      </c>
    </row>
    <row r="18" spans="1:12" x14ac:dyDescent="0.25">
      <c r="A18" s="65" t="s">
        <v>329</v>
      </c>
      <c r="B18" s="66" t="s">
        <v>330</v>
      </c>
      <c r="C18" s="67">
        <v>3000</v>
      </c>
      <c r="D18" s="67">
        <v>0</v>
      </c>
      <c r="E18" s="67">
        <v>0</v>
      </c>
      <c r="F18" s="67">
        <v>3000</v>
      </c>
    </row>
    <row r="19" spans="1:12" x14ac:dyDescent="0.25">
      <c r="A19" s="65" t="s">
        <v>331</v>
      </c>
      <c r="B19" s="66" t="s">
        <v>332</v>
      </c>
      <c r="C19" s="67">
        <v>3000</v>
      </c>
      <c r="D19" s="67">
        <v>0</v>
      </c>
      <c r="E19" s="67">
        <v>0</v>
      </c>
      <c r="F19" s="67">
        <v>3000</v>
      </c>
    </row>
    <row r="20" spans="1:12" x14ac:dyDescent="0.25">
      <c r="A20" s="65" t="s">
        <v>333</v>
      </c>
      <c r="B20" s="66" t="s">
        <v>334</v>
      </c>
      <c r="C20" s="67">
        <v>4138.8</v>
      </c>
      <c r="D20" s="67">
        <v>0</v>
      </c>
      <c r="E20" s="67">
        <v>0</v>
      </c>
      <c r="F20" s="67">
        <v>4138.8</v>
      </c>
    </row>
    <row r="21" spans="1:12" x14ac:dyDescent="0.25">
      <c r="A21" s="65" t="s">
        <v>335</v>
      </c>
      <c r="B21" s="66" t="s">
        <v>336</v>
      </c>
      <c r="C21" s="67">
        <v>3000</v>
      </c>
      <c r="D21" s="67">
        <v>0</v>
      </c>
      <c r="E21" s="67">
        <v>0</v>
      </c>
      <c r="F21" s="67">
        <v>3000</v>
      </c>
    </row>
    <row r="22" spans="1:12" x14ac:dyDescent="0.25">
      <c r="A22" s="65" t="s">
        <v>337</v>
      </c>
      <c r="B22" s="66" t="s">
        <v>338</v>
      </c>
      <c r="C22" s="67">
        <v>3000</v>
      </c>
      <c r="D22" s="67">
        <v>0</v>
      </c>
      <c r="E22" s="67">
        <v>0</v>
      </c>
      <c r="F22" s="67">
        <v>3000</v>
      </c>
    </row>
    <row r="23" spans="1:12" x14ac:dyDescent="0.25">
      <c r="A23" s="65" t="s">
        <v>339</v>
      </c>
      <c r="B23" s="66" t="s">
        <v>340</v>
      </c>
      <c r="C23" s="67">
        <v>500</v>
      </c>
      <c r="D23" s="67">
        <v>0</v>
      </c>
      <c r="E23" s="67">
        <v>0</v>
      </c>
      <c r="F23" s="67">
        <v>500</v>
      </c>
    </row>
    <row r="24" spans="1:12" x14ac:dyDescent="0.25">
      <c r="A24" s="65" t="s">
        <v>341</v>
      </c>
      <c r="B24" s="66" t="s">
        <v>342</v>
      </c>
      <c r="C24" s="67">
        <v>3784.24</v>
      </c>
      <c r="D24" s="67">
        <v>0</v>
      </c>
      <c r="E24" s="67">
        <v>0</v>
      </c>
      <c r="F24" s="67">
        <v>3784.24</v>
      </c>
    </row>
    <row r="25" spans="1:12" x14ac:dyDescent="0.25">
      <c r="A25" s="63" t="s">
        <v>343</v>
      </c>
      <c r="B25" s="59" t="s">
        <v>344</v>
      </c>
      <c r="C25" s="64">
        <v>0</v>
      </c>
      <c r="D25" s="64">
        <v>30536118.629999995</v>
      </c>
      <c r="E25" s="64">
        <v>30536118.629999995</v>
      </c>
      <c r="F25" s="64">
        <v>0</v>
      </c>
    </row>
    <row r="26" spans="1:12" x14ac:dyDescent="0.25">
      <c r="A26" s="65" t="s">
        <v>345</v>
      </c>
      <c r="B26" s="66" t="s">
        <v>346</v>
      </c>
      <c r="C26" s="67">
        <v>0</v>
      </c>
      <c r="D26" s="67">
        <v>30269079.549999997</v>
      </c>
      <c r="E26" s="67">
        <v>30269079.549999997</v>
      </c>
      <c r="F26" s="67">
        <v>0</v>
      </c>
      <c r="J26" s="62"/>
      <c r="L26" s="60">
        <v>19467875.969999999</v>
      </c>
    </row>
    <row r="27" spans="1:12" x14ac:dyDescent="0.25">
      <c r="A27" s="65" t="s">
        <v>347</v>
      </c>
      <c r="B27" s="66" t="s">
        <v>348</v>
      </c>
      <c r="C27" s="67">
        <v>0</v>
      </c>
      <c r="D27" s="67">
        <v>267039.08</v>
      </c>
      <c r="E27" s="67">
        <v>267039.08</v>
      </c>
      <c r="F27" s="67">
        <v>0</v>
      </c>
      <c r="L27">
        <v>-518333.9699999998</v>
      </c>
    </row>
    <row r="28" spans="1:12" hidden="1" x14ac:dyDescent="0.25">
      <c r="A28" s="65" t="s">
        <v>349</v>
      </c>
      <c r="B28" s="66" t="s">
        <v>350</v>
      </c>
      <c r="C28" s="67">
        <v>0</v>
      </c>
      <c r="D28" s="67">
        <v>0</v>
      </c>
      <c r="E28" s="67">
        <v>0</v>
      </c>
      <c r="F28" s="67">
        <v>0</v>
      </c>
    </row>
    <row r="29" spans="1:12" hidden="1" x14ac:dyDescent="0.25">
      <c r="A29" s="65" t="s">
        <v>351</v>
      </c>
      <c r="B29" s="66" t="s">
        <v>352</v>
      </c>
      <c r="C29" s="67">
        <v>0</v>
      </c>
      <c r="D29" s="67">
        <v>0</v>
      </c>
      <c r="E29" s="67">
        <v>0</v>
      </c>
      <c r="F29" s="67">
        <v>0</v>
      </c>
    </row>
    <row r="30" spans="1:12" hidden="1" x14ac:dyDescent="0.25">
      <c r="A30" s="65" t="s">
        <v>353</v>
      </c>
      <c r="B30" s="66" t="s">
        <v>354</v>
      </c>
      <c r="C30" s="67">
        <v>0</v>
      </c>
      <c r="D30" s="67">
        <v>0</v>
      </c>
      <c r="E30" s="67">
        <v>0</v>
      </c>
      <c r="F30" s="67">
        <v>0</v>
      </c>
    </row>
    <row r="31" spans="1:12" hidden="1" x14ac:dyDescent="0.25">
      <c r="A31" s="65" t="s">
        <v>355</v>
      </c>
      <c r="B31" s="66" t="s">
        <v>356</v>
      </c>
      <c r="C31" s="67">
        <v>0</v>
      </c>
      <c r="D31" s="67">
        <v>0</v>
      </c>
      <c r="E31" s="67">
        <v>0</v>
      </c>
      <c r="F31" s="67">
        <v>0</v>
      </c>
    </row>
    <row r="32" spans="1:12" hidden="1" x14ac:dyDescent="0.25">
      <c r="A32" s="65" t="s">
        <v>357</v>
      </c>
      <c r="B32" s="66" t="s">
        <v>358</v>
      </c>
      <c r="C32" s="67">
        <v>0</v>
      </c>
      <c r="D32" s="67">
        <v>0</v>
      </c>
      <c r="E32" s="67">
        <v>0</v>
      </c>
      <c r="F32" s="67">
        <v>0</v>
      </c>
    </row>
    <row r="33" spans="1:12" x14ac:dyDescent="0.25">
      <c r="A33" s="63" t="s">
        <v>359</v>
      </c>
      <c r="B33" s="59" t="s">
        <v>360</v>
      </c>
      <c r="C33" s="64">
        <v>9694840.7199999988</v>
      </c>
      <c r="D33" s="64">
        <v>22804346.370000001</v>
      </c>
      <c r="E33" s="64">
        <v>22032788.329999998</v>
      </c>
      <c r="F33" s="64">
        <v>10466398.760000002</v>
      </c>
      <c r="L33">
        <v>231751.27000000048</v>
      </c>
    </row>
    <row r="34" spans="1:12" x14ac:dyDescent="0.25">
      <c r="A34" s="65" t="s">
        <v>361</v>
      </c>
      <c r="B34" s="66" t="s">
        <v>362</v>
      </c>
      <c r="C34" s="67">
        <v>0</v>
      </c>
      <c r="D34" s="67">
        <v>0</v>
      </c>
      <c r="E34" s="67">
        <v>0</v>
      </c>
      <c r="F34" s="67">
        <v>0</v>
      </c>
    </row>
    <row r="35" spans="1:12" x14ac:dyDescent="0.25">
      <c r="A35" s="65" t="s">
        <v>363</v>
      </c>
      <c r="B35" s="66" t="s">
        <v>364</v>
      </c>
      <c r="C35" s="67">
        <v>4741023.95</v>
      </c>
      <c r="D35" s="67">
        <v>22318351.940000001</v>
      </c>
      <c r="E35" s="67">
        <v>21663940.609999999</v>
      </c>
      <c r="F35" s="67">
        <v>5395435.2800000012</v>
      </c>
      <c r="H35" s="60">
        <v>5395435.2800000003</v>
      </c>
      <c r="I35" s="68">
        <v>0</v>
      </c>
      <c r="L35">
        <v>-17138600.550000001</v>
      </c>
    </row>
    <row r="36" spans="1:12" x14ac:dyDescent="0.25">
      <c r="A36" s="65" t="s">
        <v>365</v>
      </c>
      <c r="B36" s="66" t="s">
        <v>348</v>
      </c>
      <c r="C36" s="67">
        <v>4953816.7699999996</v>
      </c>
      <c r="D36" s="67">
        <v>485994.43</v>
      </c>
      <c r="E36" s="67">
        <v>368847.72</v>
      </c>
      <c r="F36" s="67">
        <v>5070963.4799999995</v>
      </c>
      <c r="H36" s="60">
        <v>5070963.4800000004</v>
      </c>
      <c r="I36" s="68">
        <v>0</v>
      </c>
      <c r="L36">
        <v>-368754.61999999918</v>
      </c>
    </row>
    <row r="37" spans="1:12" hidden="1" x14ac:dyDescent="0.25">
      <c r="A37" s="65" t="s">
        <v>366</v>
      </c>
      <c r="B37" s="66" t="s">
        <v>350</v>
      </c>
      <c r="C37" s="67">
        <v>0</v>
      </c>
      <c r="D37" s="67">
        <v>0</v>
      </c>
      <c r="E37" s="67">
        <v>0</v>
      </c>
      <c r="F37" s="67">
        <v>0</v>
      </c>
    </row>
    <row r="38" spans="1:12" hidden="1" x14ac:dyDescent="0.25">
      <c r="A38" s="65" t="s">
        <v>367</v>
      </c>
      <c r="B38" s="66" t="s">
        <v>368</v>
      </c>
      <c r="C38" s="67">
        <v>0</v>
      </c>
      <c r="D38" s="67">
        <v>0</v>
      </c>
      <c r="E38" s="67">
        <v>0</v>
      </c>
      <c r="F38" s="67">
        <v>0</v>
      </c>
    </row>
    <row r="39" spans="1:12" hidden="1" x14ac:dyDescent="0.25">
      <c r="A39" s="65" t="s">
        <v>369</v>
      </c>
      <c r="B39" s="66" t="s">
        <v>352</v>
      </c>
      <c r="C39" s="67">
        <v>0</v>
      </c>
      <c r="D39" s="67">
        <v>0</v>
      </c>
      <c r="E39" s="67">
        <v>0</v>
      </c>
      <c r="F39" s="67">
        <v>0</v>
      </c>
    </row>
    <row r="40" spans="1:12" hidden="1" x14ac:dyDescent="0.25">
      <c r="A40" s="65" t="s">
        <v>370</v>
      </c>
      <c r="B40" s="66" t="s">
        <v>354</v>
      </c>
      <c r="C40" s="67">
        <v>0</v>
      </c>
      <c r="D40" s="67">
        <v>0</v>
      </c>
      <c r="E40" s="67">
        <v>0</v>
      </c>
      <c r="F40" s="67">
        <v>0</v>
      </c>
    </row>
    <row r="41" spans="1:12" x14ac:dyDescent="0.25">
      <c r="A41" s="63" t="s">
        <v>371</v>
      </c>
      <c r="B41" s="59" t="s">
        <v>372</v>
      </c>
      <c r="C41" s="64">
        <v>1369075.97</v>
      </c>
      <c r="D41" s="64">
        <v>277152.34999999998</v>
      </c>
      <c r="E41" s="64">
        <v>186876.46000000002</v>
      </c>
      <c r="F41" s="64">
        <v>1459351.8600000003</v>
      </c>
    </row>
    <row r="42" spans="1:12" x14ac:dyDescent="0.25">
      <c r="A42" s="63" t="s">
        <v>373</v>
      </c>
      <c r="B42" s="59" t="s">
        <v>374</v>
      </c>
      <c r="C42" s="64">
        <v>0</v>
      </c>
      <c r="D42" s="64">
        <v>0</v>
      </c>
      <c r="E42" s="64">
        <v>0</v>
      </c>
      <c r="F42" s="64">
        <v>0</v>
      </c>
    </row>
    <row r="43" spans="1:12" x14ac:dyDescent="0.25">
      <c r="A43" s="65" t="s">
        <v>375</v>
      </c>
      <c r="B43" s="66" t="s">
        <v>374</v>
      </c>
      <c r="C43" s="67">
        <v>0</v>
      </c>
      <c r="D43" s="67">
        <v>0</v>
      </c>
      <c r="E43" s="67">
        <v>0</v>
      </c>
      <c r="F43" s="67">
        <v>0</v>
      </c>
    </row>
    <row r="44" spans="1:12" x14ac:dyDescent="0.25">
      <c r="A44" s="65" t="s">
        <v>376</v>
      </c>
      <c r="B44" s="66" t="s">
        <v>377</v>
      </c>
      <c r="C44" s="67">
        <v>0</v>
      </c>
      <c r="D44" s="67">
        <v>0</v>
      </c>
      <c r="E44" s="67">
        <v>0</v>
      </c>
      <c r="F44" s="67">
        <v>0</v>
      </c>
    </row>
    <row r="45" spans="1:12" x14ac:dyDescent="0.25">
      <c r="A45" s="65" t="s">
        <v>378</v>
      </c>
      <c r="B45" s="66" t="s">
        <v>379</v>
      </c>
      <c r="C45" s="67">
        <v>0</v>
      </c>
      <c r="D45" s="67">
        <v>0</v>
      </c>
      <c r="E45" s="67">
        <v>0</v>
      </c>
      <c r="F45" s="67">
        <v>0</v>
      </c>
    </row>
    <row r="46" spans="1:12" x14ac:dyDescent="0.25">
      <c r="A46" s="63" t="s">
        <v>380</v>
      </c>
      <c r="B46" s="59" t="s">
        <v>381</v>
      </c>
      <c r="C46" s="64">
        <v>1303557.08</v>
      </c>
      <c r="D46" s="64">
        <v>277152.34999999998</v>
      </c>
      <c r="E46" s="64">
        <v>182717.83000000002</v>
      </c>
      <c r="F46" s="64">
        <v>1397991.6000000003</v>
      </c>
    </row>
    <row r="47" spans="1:12" x14ac:dyDescent="0.25">
      <c r="A47" s="65" t="s">
        <v>382</v>
      </c>
      <c r="B47" s="66" t="s">
        <v>383</v>
      </c>
      <c r="C47" s="67">
        <v>66876.67</v>
      </c>
      <c r="D47" s="67">
        <v>61948.65</v>
      </c>
      <c r="E47" s="67">
        <v>67392.53</v>
      </c>
      <c r="F47" s="67">
        <v>61432.789999999979</v>
      </c>
    </row>
    <row r="48" spans="1:12" x14ac:dyDescent="0.25">
      <c r="A48" s="65" t="s">
        <v>384</v>
      </c>
      <c r="B48" s="66" t="s">
        <v>385</v>
      </c>
      <c r="C48" s="67">
        <v>1152676.02</v>
      </c>
      <c r="D48" s="67">
        <v>70161.31</v>
      </c>
      <c r="E48" s="67">
        <v>12097.22</v>
      </c>
      <c r="F48" s="67">
        <v>1210740.1100000001</v>
      </c>
    </row>
    <row r="49" spans="1:6" x14ac:dyDescent="0.25">
      <c r="A49" s="65" t="s">
        <v>386</v>
      </c>
      <c r="B49" s="66" t="s">
        <v>387</v>
      </c>
      <c r="C49" s="67">
        <v>1100.42</v>
      </c>
      <c r="D49" s="67">
        <v>15.71</v>
      </c>
      <c r="E49" s="67">
        <v>1168.27</v>
      </c>
      <c r="F49" s="67">
        <v>-52.139999999999873</v>
      </c>
    </row>
    <row r="50" spans="1:6" x14ac:dyDescent="0.25">
      <c r="A50" s="65" t="s">
        <v>388</v>
      </c>
      <c r="B50" s="66" t="s">
        <v>389</v>
      </c>
      <c r="C50" s="67">
        <v>34914.11</v>
      </c>
      <c r="D50" s="67">
        <v>41798.6</v>
      </c>
      <c r="E50" s="67">
        <v>0</v>
      </c>
      <c r="F50" s="67">
        <v>76712.709999999992</v>
      </c>
    </row>
    <row r="51" spans="1:6" x14ac:dyDescent="0.25">
      <c r="A51" s="65" t="s">
        <v>390</v>
      </c>
      <c r="B51" s="66" t="s">
        <v>391</v>
      </c>
      <c r="C51" s="67">
        <v>0</v>
      </c>
      <c r="D51" s="67">
        <v>0</v>
      </c>
      <c r="E51" s="67">
        <v>0</v>
      </c>
      <c r="F51" s="67">
        <v>0</v>
      </c>
    </row>
    <row r="52" spans="1:6" x14ac:dyDescent="0.25">
      <c r="A52" s="65" t="s">
        <v>392</v>
      </c>
      <c r="B52" s="66" t="s">
        <v>393</v>
      </c>
      <c r="C52" s="67">
        <v>47989.86</v>
      </c>
      <c r="D52" s="67">
        <v>0</v>
      </c>
      <c r="E52" s="67">
        <v>0</v>
      </c>
      <c r="F52" s="67">
        <v>47989.86</v>
      </c>
    </row>
    <row r="53" spans="1:6" x14ac:dyDescent="0.25">
      <c r="A53" s="65" t="s">
        <v>394</v>
      </c>
      <c r="B53" s="66" t="s">
        <v>395</v>
      </c>
      <c r="C53" s="67">
        <v>0</v>
      </c>
      <c r="D53" s="67">
        <v>103228.08000000002</v>
      </c>
      <c r="E53" s="67">
        <v>102059.81</v>
      </c>
      <c r="F53" s="67">
        <v>1168.2700000000004</v>
      </c>
    </row>
    <row r="54" spans="1:6" x14ac:dyDescent="0.25">
      <c r="A54" s="63" t="s">
        <v>396</v>
      </c>
      <c r="B54" s="59" t="s">
        <v>397</v>
      </c>
      <c r="C54" s="64">
        <v>500.73</v>
      </c>
      <c r="D54" s="64">
        <v>0</v>
      </c>
      <c r="E54" s="64">
        <v>0</v>
      </c>
      <c r="F54" s="64">
        <v>500.73</v>
      </c>
    </row>
    <row r="55" spans="1:6" x14ac:dyDescent="0.25">
      <c r="A55" s="65" t="s">
        <v>398</v>
      </c>
      <c r="B55" s="66" t="s">
        <v>399</v>
      </c>
      <c r="C55" s="67">
        <v>102.09</v>
      </c>
      <c r="D55" s="67">
        <v>0</v>
      </c>
      <c r="E55" s="67">
        <v>0</v>
      </c>
      <c r="F55" s="67">
        <v>102.09</v>
      </c>
    </row>
    <row r="56" spans="1:6" x14ac:dyDescent="0.25">
      <c r="A56" s="65" t="s">
        <v>400</v>
      </c>
      <c r="B56" s="66" t="s">
        <v>401</v>
      </c>
      <c r="C56" s="67">
        <v>398.64</v>
      </c>
      <c r="D56" s="67">
        <v>0</v>
      </c>
      <c r="E56" s="67">
        <v>0</v>
      </c>
      <c r="F56" s="67">
        <v>398.64</v>
      </c>
    </row>
    <row r="57" spans="1:6" x14ac:dyDescent="0.25">
      <c r="A57" s="63" t="s">
        <v>402</v>
      </c>
      <c r="B57" s="59" t="s">
        <v>403</v>
      </c>
      <c r="C57" s="64">
        <v>65018.16</v>
      </c>
      <c r="D57" s="64">
        <v>0</v>
      </c>
      <c r="E57" s="64">
        <v>4158.63</v>
      </c>
      <c r="F57" s="64">
        <v>60859.530000000006</v>
      </c>
    </row>
    <row r="58" spans="1:6" x14ac:dyDescent="0.25">
      <c r="A58" s="65" t="s">
        <v>404</v>
      </c>
      <c r="B58" s="66" t="s">
        <v>405</v>
      </c>
      <c r="C58" s="67">
        <v>65018.16</v>
      </c>
      <c r="D58" s="67">
        <v>0</v>
      </c>
      <c r="E58" s="67">
        <v>4158.63</v>
      </c>
      <c r="F58" s="67">
        <v>60859.530000000006</v>
      </c>
    </row>
    <row r="59" spans="1:6" x14ac:dyDescent="0.25">
      <c r="A59" s="63" t="s">
        <v>406</v>
      </c>
      <c r="B59" s="59" t="s">
        <v>407</v>
      </c>
      <c r="C59" s="64">
        <v>0</v>
      </c>
      <c r="D59" s="64">
        <v>32112.05</v>
      </c>
      <c r="E59" s="64">
        <v>0</v>
      </c>
      <c r="F59" s="64">
        <v>32112.05</v>
      </c>
    </row>
    <row r="60" spans="1:6" x14ac:dyDescent="0.25">
      <c r="A60" s="65" t="s">
        <v>408</v>
      </c>
      <c r="B60" s="66" t="s">
        <v>409</v>
      </c>
      <c r="C60" s="67">
        <v>0</v>
      </c>
      <c r="D60" s="67">
        <v>2374.84</v>
      </c>
      <c r="E60" s="67">
        <v>0</v>
      </c>
      <c r="F60" s="67">
        <v>2374.84</v>
      </c>
    </row>
    <row r="61" spans="1:6" x14ac:dyDescent="0.25">
      <c r="A61" s="65" t="s">
        <v>410</v>
      </c>
      <c r="B61" s="66" t="s">
        <v>411</v>
      </c>
      <c r="C61" s="67">
        <v>0</v>
      </c>
      <c r="D61" s="67">
        <v>29737.21</v>
      </c>
      <c r="E61" s="67">
        <v>0</v>
      </c>
      <c r="F61" s="67">
        <v>29737.21</v>
      </c>
    </row>
    <row r="62" spans="1:6" x14ac:dyDescent="0.25">
      <c r="A62" s="63" t="s">
        <v>48</v>
      </c>
      <c r="B62" s="59" t="s">
        <v>412</v>
      </c>
      <c r="C62" s="64">
        <v>11984249.340000005</v>
      </c>
      <c r="D62" s="64">
        <v>0</v>
      </c>
      <c r="E62" s="64">
        <v>624979.55999999994</v>
      </c>
      <c r="F62" s="64">
        <v>11359269.780000003</v>
      </c>
    </row>
    <row r="63" spans="1:6" x14ac:dyDescent="0.25">
      <c r="A63" s="63" t="s">
        <v>413</v>
      </c>
      <c r="B63" s="59" t="s">
        <v>414</v>
      </c>
      <c r="C63" s="64">
        <v>61701.38</v>
      </c>
      <c r="D63" s="64">
        <v>0</v>
      </c>
      <c r="E63" s="64">
        <v>0</v>
      </c>
      <c r="F63" s="64">
        <v>61701.38</v>
      </c>
    </row>
    <row r="64" spans="1:6" x14ac:dyDescent="0.25">
      <c r="A64" s="63" t="s">
        <v>415</v>
      </c>
      <c r="B64" s="59" t="s">
        <v>416</v>
      </c>
      <c r="C64" s="64">
        <v>61701.38</v>
      </c>
      <c r="D64" s="64">
        <v>0</v>
      </c>
      <c r="E64" s="64">
        <v>0</v>
      </c>
      <c r="F64" s="64">
        <v>61701.38</v>
      </c>
    </row>
    <row r="65" spans="1:8" x14ac:dyDescent="0.25">
      <c r="A65" s="65" t="s">
        <v>417</v>
      </c>
      <c r="B65" s="66" t="s">
        <v>418</v>
      </c>
      <c r="C65" s="67">
        <v>61701.38</v>
      </c>
      <c r="D65" s="67">
        <v>0</v>
      </c>
      <c r="E65" s="67">
        <v>0</v>
      </c>
      <c r="F65" s="67">
        <v>61701.38</v>
      </c>
      <c r="H65" s="60">
        <f>+F65</f>
        <v>61701.38</v>
      </c>
    </row>
    <row r="66" spans="1:8" x14ac:dyDescent="0.25">
      <c r="A66" s="63" t="s">
        <v>419</v>
      </c>
      <c r="B66" s="59" t="s">
        <v>420</v>
      </c>
      <c r="C66" s="64">
        <v>11872980.770000005</v>
      </c>
      <c r="D66" s="64">
        <v>0</v>
      </c>
      <c r="E66" s="64">
        <v>620180.87999999989</v>
      </c>
      <c r="F66" s="64">
        <v>11252799.890000002</v>
      </c>
    </row>
    <row r="67" spans="1:8" x14ac:dyDescent="0.25">
      <c r="A67" s="63" t="s">
        <v>421</v>
      </c>
      <c r="B67" s="59" t="s">
        <v>420</v>
      </c>
      <c r="C67" s="64">
        <v>27148782.810000002</v>
      </c>
      <c r="D67" s="64">
        <v>0</v>
      </c>
      <c r="E67" s="64">
        <v>0</v>
      </c>
      <c r="F67" s="64">
        <v>27148782.810000002</v>
      </c>
    </row>
    <row r="68" spans="1:8" x14ac:dyDescent="0.25">
      <c r="A68" s="65" t="s">
        <v>422</v>
      </c>
      <c r="B68" s="66" t="s">
        <v>423</v>
      </c>
      <c r="C68" s="67">
        <v>2807819.11</v>
      </c>
      <c r="D68" s="67">
        <v>0</v>
      </c>
      <c r="E68" s="67">
        <v>0</v>
      </c>
      <c r="F68" s="67">
        <v>2807819.11</v>
      </c>
    </row>
    <row r="69" spans="1:8" x14ac:dyDescent="0.25">
      <c r="A69" s="65" t="s">
        <v>424</v>
      </c>
      <c r="B69" s="66" t="s">
        <v>425</v>
      </c>
      <c r="C69" s="67">
        <v>1226239.22</v>
      </c>
      <c r="D69" s="67">
        <v>0</v>
      </c>
      <c r="E69" s="67">
        <v>0</v>
      </c>
      <c r="F69" s="67">
        <v>1226239.22</v>
      </c>
    </row>
    <row r="70" spans="1:8" x14ac:dyDescent="0.25">
      <c r="A70" s="65" t="s">
        <v>426</v>
      </c>
      <c r="B70" s="66" t="s">
        <v>427</v>
      </c>
      <c r="C70" s="67">
        <v>5067253.45</v>
      </c>
      <c r="D70" s="67">
        <v>0</v>
      </c>
      <c r="E70" s="67">
        <v>0</v>
      </c>
      <c r="F70" s="67">
        <v>5067253.45</v>
      </c>
    </row>
    <row r="71" spans="1:8" x14ac:dyDescent="0.25">
      <c r="A71" s="65" t="s">
        <v>428</v>
      </c>
      <c r="B71" s="66" t="s">
        <v>429</v>
      </c>
      <c r="C71" s="67">
        <v>1015598.47</v>
      </c>
      <c r="D71" s="67">
        <v>0</v>
      </c>
      <c r="E71" s="67">
        <v>0</v>
      </c>
      <c r="F71" s="67">
        <v>1015598.47</v>
      </c>
    </row>
    <row r="72" spans="1:8" x14ac:dyDescent="0.25">
      <c r="A72" s="65" t="s">
        <v>430</v>
      </c>
      <c r="B72" s="66" t="s">
        <v>431</v>
      </c>
      <c r="C72" s="67">
        <v>2526149.5099999998</v>
      </c>
      <c r="D72" s="67">
        <v>0</v>
      </c>
      <c r="E72" s="67">
        <v>0</v>
      </c>
      <c r="F72" s="67">
        <v>2526149.5099999998</v>
      </c>
    </row>
    <row r="73" spans="1:8" x14ac:dyDescent="0.25">
      <c r="A73" s="65" t="s">
        <v>432</v>
      </c>
      <c r="B73" s="66" t="s">
        <v>433</v>
      </c>
      <c r="C73" s="67">
        <v>3858278.87</v>
      </c>
      <c r="D73" s="67">
        <v>0</v>
      </c>
      <c r="E73" s="67">
        <v>0</v>
      </c>
      <c r="F73" s="67">
        <v>3858278.87</v>
      </c>
    </row>
    <row r="74" spans="1:8" x14ac:dyDescent="0.25">
      <c r="A74" s="65" t="s">
        <v>434</v>
      </c>
      <c r="B74" s="66" t="s">
        <v>435</v>
      </c>
      <c r="C74" s="67">
        <v>241672.7</v>
      </c>
      <c r="D74" s="67">
        <v>0</v>
      </c>
      <c r="E74" s="67">
        <v>0</v>
      </c>
      <c r="F74" s="67">
        <v>241672.7</v>
      </c>
    </row>
    <row r="75" spans="1:8" x14ac:dyDescent="0.25">
      <c r="A75" s="65" t="s">
        <v>436</v>
      </c>
      <c r="B75" s="66" t="s">
        <v>437</v>
      </c>
      <c r="C75" s="67">
        <v>10072871.48</v>
      </c>
      <c r="D75" s="67">
        <v>0</v>
      </c>
      <c r="E75" s="67">
        <v>0</v>
      </c>
      <c r="F75" s="67">
        <v>10072871.48</v>
      </c>
    </row>
    <row r="76" spans="1:8" x14ac:dyDescent="0.25">
      <c r="A76" s="65" t="s">
        <v>438</v>
      </c>
      <c r="B76" s="66" t="s">
        <v>439</v>
      </c>
      <c r="C76" s="67">
        <v>332900</v>
      </c>
      <c r="D76" s="67">
        <v>0</v>
      </c>
      <c r="E76" s="67">
        <v>0</v>
      </c>
      <c r="F76" s="67">
        <v>332900</v>
      </c>
    </row>
    <row r="77" spans="1:8" x14ac:dyDescent="0.25">
      <c r="A77" s="63" t="s">
        <v>440</v>
      </c>
      <c r="B77" s="59" t="s">
        <v>441</v>
      </c>
      <c r="C77" s="64">
        <v>-15637731.139999999</v>
      </c>
      <c r="D77" s="64">
        <v>0</v>
      </c>
      <c r="E77" s="64">
        <v>599283.87999999989</v>
      </c>
      <c r="F77" s="64">
        <v>-16237015.020000001</v>
      </c>
    </row>
    <row r="78" spans="1:8" x14ac:dyDescent="0.25">
      <c r="A78" s="65" t="s">
        <v>442</v>
      </c>
      <c r="B78" s="66" t="s">
        <v>443</v>
      </c>
      <c r="C78" s="67">
        <v>-718341.98</v>
      </c>
      <c r="D78" s="67">
        <v>0</v>
      </c>
      <c r="E78" s="67">
        <v>23397.61</v>
      </c>
      <c r="F78" s="67">
        <v>-741739.59</v>
      </c>
    </row>
    <row r="79" spans="1:8" x14ac:dyDescent="0.25">
      <c r="A79" s="65" t="s">
        <v>444</v>
      </c>
      <c r="B79" s="66" t="s">
        <v>445</v>
      </c>
      <c r="C79" s="67">
        <v>-369558.39</v>
      </c>
      <c r="D79" s="67">
        <v>0</v>
      </c>
      <c r="E79" s="67">
        <v>10218.44</v>
      </c>
      <c r="F79" s="67">
        <v>-379776.83</v>
      </c>
    </row>
    <row r="80" spans="1:8" x14ac:dyDescent="0.25">
      <c r="A80" s="65" t="s">
        <v>446</v>
      </c>
      <c r="B80" s="66" t="s">
        <v>447</v>
      </c>
      <c r="C80" s="67">
        <v>-3149759.76</v>
      </c>
      <c r="D80" s="67">
        <v>0</v>
      </c>
      <c r="E80" s="67">
        <v>84426.94</v>
      </c>
      <c r="F80" s="67">
        <v>-3234186.7</v>
      </c>
    </row>
    <row r="81" spans="1:6" x14ac:dyDescent="0.25">
      <c r="A81" s="65" t="s">
        <v>448</v>
      </c>
      <c r="B81" s="66" t="s">
        <v>449</v>
      </c>
      <c r="C81" s="67">
        <v>-227880.14</v>
      </c>
      <c r="D81" s="67">
        <v>0</v>
      </c>
      <c r="E81" s="67">
        <v>8463.74</v>
      </c>
      <c r="F81" s="67">
        <v>-236343.88</v>
      </c>
    </row>
    <row r="82" spans="1:6" x14ac:dyDescent="0.25">
      <c r="A82" s="65" t="s">
        <v>450</v>
      </c>
      <c r="B82" s="66" t="s">
        <v>451</v>
      </c>
      <c r="C82" s="67">
        <v>-1631383.31</v>
      </c>
      <c r="D82" s="67">
        <v>0</v>
      </c>
      <c r="E82" s="67">
        <v>41740.89</v>
      </c>
      <c r="F82" s="67">
        <v>-1673124.2</v>
      </c>
    </row>
    <row r="83" spans="1:6" x14ac:dyDescent="0.25">
      <c r="A83" s="65" t="s">
        <v>452</v>
      </c>
      <c r="B83" s="66" t="s">
        <v>453</v>
      </c>
      <c r="C83" s="67">
        <v>-2292728.7799999998</v>
      </c>
      <c r="D83" s="67">
        <v>0</v>
      </c>
      <c r="E83" s="67">
        <v>64057.67</v>
      </c>
      <c r="F83" s="67">
        <v>-2356786.4500000002</v>
      </c>
    </row>
    <row r="84" spans="1:6" x14ac:dyDescent="0.25">
      <c r="A84" s="65" t="s">
        <v>454</v>
      </c>
      <c r="B84" s="66" t="s">
        <v>455</v>
      </c>
      <c r="C84" s="67">
        <v>-11699.11</v>
      </c>
      <c r="D84" s="67">
        <v>0</v>
      </c>
      <c r="E84" s="67">
        <v>2013.96</v>
      </c>
      <c r="F84" s="67">
        <v>-13713.07</v>
      </c>
    </row>
    <row r="85" spans="1:6" x14ac:dyDescent="0.25">
      <c r="A85" s="65" t="s">
        <v>456</v>
      </c>
      <c r="B85" s="66" t="s">
        <v>457</v>
      </c>
      <c r="C85" s="67">
        <v>-7197541.3600000003</v>
      </c>
      <c r="D85" s="67">
        <v>0</v>
      </c>
      <c r="E85" s="67">
        <v>359416.3</v>
      </c>
      <c r="F85" s="67">
        <v>-7556957.6600000001</v>
      </c>
    </row>
    <row r="86" spans="1:6" x14ac:dyDescent="0.25">
      <c r="A86" s="65" t="s">
        <v>458</v>
      </c>
      <c r="B86" s="66" t="s">
        <v>459</v>
      </c>
      <c r="C86" s="67">
        <v>-38838.31</v>
      </c>
      <c r="D86" s="67">
        <v>0</v>
      </c>
      <c r="E86" s="67">
        <v>5548.33</v>
      </c>
      <c r="F86" s="67">
        <v>-44386.64</v>
      </c>
    </row>
    <row r="87" spans="1:6" x14ac:dyDescent="0.25">
      <c r="A87" s="63" t="s">
        <v>460</v>
      </c>
      <c r="B87" s="59" t="s">
        <v>461</v>
      </c>
      <c r="C87" s="64">
        <v>12602103.790000001</v>
      </c>
      <c r="D87" s="64">
        <v>0</v>
      </c>
      <c r="E87" s="64">
        <v>0</v>
      </c>
      <c r="F87" s="64">
        <v>12602103.790000001</v>
      </c>
    </row>
    <row r="88" spans="1:6" x14ac:dyDescent="0.25">
      <c r="A88" s="65" t="s">
        <v>462</v>
      </c>
      <c r="B88" s="66" t="s">
        <v>423</v>
      </c>
      <c r="C88" s="67">
        <v>1973650.24</v>
      </c>
      <c r="D88" s="67">
        <v>0</v>
      </c>
      <c r="E88" s="67">
        <v>0</v>
      </c>
      <c r="F88" s="67">
        <v>1973650.24</v>
      </c>
    </row>
    <row r="89" spans="1:6" x14ac:dyDescent="0.25">
      <c r="A89" s="65" t="s">
        <v>463</v>
      </c>
      <c r="B89" s="66" t="s">
        <v>425</v>
      </c>
      <c r="C89" s="67">
        <v>367701.24</v>
      </c>
      <c r="D89" s="67">
        <v>0</v>
      </c>
      <c r="E89" s="67">
        <v>0</v>
      </c>
      <c r="F89" s="67">
        <v>367701.24</v>
      </c>
    </row>
    <row r="90" spans="1:6" x14ac:dyDescent="0.25">
      <c r="A90" s="65" t="s">
        <v>464</v>
      </c>
      <c r="B90" s="66" t="s">
        <v>427</v>
      </c>
      <c r="C90" s="67">
        <v>1205476.68</v>
      </c>
      <c r="D90" s="67">
        <v>0</v>
      </c>
      <c r="E90" s="67">
        <v>0</v>
      </c>
      <c r="F90" s="67">
        <v>1205476.68</v>
      </c>
    </row>
    <row r="91" spans="1:6" x14ac:dyDescent="0.25">
      <c r="A91" s="65" t="s">
        <v>465</v>
      </c>
      <c r="B91" s="66" t="s">
        <v>429</v>
      </c>
      <c r="C91" s="67">
        <v>76749.679999999993</v>
      </c>
      <c r="D91" s="67">
        <v>0</v>
      </c>
      <c r="E91" s="67">
        <v>0</v>
      </c>
      <c r="F91" s="67">
        <v>76749.679999999993</v>
      </c>
    </row>
    <row r="92" spans="1:6" x14ac:dyDescent="0.25">
      <c r="A92" s="65" t="s">
        <v>466</v>
      </c>
      <c r="B92" s="66" t="s">
        <v>431</v>
      </c>
      <c r="C92" s="67">
        <v>1980273.12</v>
      </c>
      <c r="D92" s="67">
        <v>0</v>
      </c>
      <c r="E92" s="67">
        <v>0</v>
      </c>
      <c r="F92" s="67">
        <v>1980273.12</v>
      </c>
    </row>
    <row r="93" spans="1:6" x14ac:dyDescent="0.25">
      <c r="A93" s="65" t="s">
        <v>467</v>
      </c>
      <c r="B93" s="66" t="s">
        <v>433</v>
      </c>
      <c r="C93" s="67">
        <v>4015258.75</v>
      </c>
      <c r="D93" s="67">
        <v>0</v>
      </c>
      <c r="E93" s="67">
        <v>0</v>
      </c>
      <c r="F93" s="67">
        <v>4015258.75</v>
      </c>
    </row>
    <row r="94" spans="1:6" x14ac:dyDescent="0.25">
      <c r="A94" s="65" t="s">
        <v>468</v>
      </c>
      <c r="B94" s="66" t="s">
        <v>435</v>
      </c>
      <c r="C94" s="67">
        <v>68237.2</v>
      </c>
      <c r="D94" s="67">
        <v>0</v>
      </c>
      <c r="E94" s="67">
        <v>0</v>
      </c>
      <c r="F94" s="67">
        <v>68237.2</v>
      </c>
    </row>
    <row r="95" spans="1:6" x14ac:dyDescent="0.25">
      <c r="A95" s="65" t="s">
        <v>469</v>
      </c>
      <c r="B95" s="66" t="s">
        <v>437</v>
      </c>
      <c r="C95" s="67">
        <v>2830744.12</v>
      </c>
      <c r="D95" s="67">
        <v>0</v>
      </c>
      <c r="E95" s="67">
        <v>0</v>
      </c>
      <c r="F95" s="67">
        <v>2830744.12</v>
      </c>
    </row>
    <row r="96" spans="1:6" x14ac:dyDescent="0.25">
      <c r="A96" s="65" t="s">
        <v>470</v>
      </c>
      <c r="B96" s="66" t="s">
        <v>471</v>
      </c>
      <c r="C96" s="67">
        <v>84012.76</v>
      </c>
      <c r="D96" s="67">
        <v>0</v>
      </c>
      <c r="E96" s="67">
        <v>0</v>
      </c>
      <c r="F96" s="67">
        <v>84012.76</v>
      </c>
    </row>
    <row r="97" spans="1:6" x14ac:dyDescent="0.25">
      <c r="A97" s="63" t="s">
        <v>472</v>
      </c>
      <c r="B97" s="59" t="s">
        <v>473</v>
      </c>
      <c r="C97" s="64">
        <v>-12240174.689999999</v>
      </c>
      <c r="D97" s="64">
        <v>0</v>
      </c>
      <c r="E97" s="64">
        <v>20896.999999999996</v>
      </c>
      <c r="F97" s="64">
        <v>-12261071.689999999</v>
      </c>
    </row>
    <row r="98" spans="1:6" x14ac:dyDescent="0.25">
      <c r="A98" s="65" t="s">
        <v>474</v>
      </c>
      <c r="B98" s="66" t="s">
        <v>443</v>
      </c>
      <c r="C98" s="67">
        <v>-1712835.56</v>
      </c>
      <c r="D98" s="67">
        <v>0</v>
      </c>
      <c r="E98" s="67">
        <v>16436.78</v>
      </c>
      <c r="F98" s="67">
        <v>-1729272.34</v>
      </c>
    </row>
    <row r="99" spans="1:6" x14ac:dyDescent="0.25">
      <c r="A99" s="65" t="s">
        <v>475</v>
      </c>
      <c r="B99" s="66" t="s">
        <v>445</v>
      </c>
      <c r="C99" s="67">
        <v>-292007.71000000002</v>
      </c>
      <c r="D99" s="67">
        <v>0</v>
      </c>
      <c r="E99" s="67">
        <v>3064.23</v>
      </c>
      <c r="F99" s="67">
        <v>-295071.94</v>
      </c>
    </row>
    <row r="100" spans="1:6" x14ac:dyDescent="0.25">
      <c r="A100" s="65" t="s">
        <v>476</v>
      </c>
      <c r="B100" s="66" t="s">
        <v>447</v>
      </c>
      <c r="C100" s="67">
        <v>-1205476.68</v>
      </c>
      <c r="D100" s="67">
        <v>0</v>
      </c>
      <c r="E100" s="67">
        <v>0</v>
      </c>
      <c r="F100" s="67">
        <v>-1205476.68</v>
      </c>
    </row>
    <row r="101" spans="1:6" x14ac:dyDescent="0.25">
      <c r="A101" s="65" t="s">
        <v>477</v>
      </c>
      <c r="B101" s="66" t="s">
        <v>449</v>
      </c>
      <c r="C101" s="67">
        <v>-58648.160000000003</v>
      </c>
      <c r="D101" s="67">
        <v>0</v>
      </c>
      <c r="E101" s="67">
        <v>639.61</v>
      </c>
      <c r="F101" s="67">
        <v>-59287.77</v>
      </c>
    </row>
    <row r="102" spans="1:6" x14ac:dyDescent="0.25">
      <c r="A102" s="65" t="s">
        <v>478</v>
      </c>
      <c r="B102" s="66" t="s">
        <v>451</v>
      </c>
      <c r="C102" s="67">
        <v>-1974651.88</v>
      </c>
      <c r="D102" s="67">
        <v>0</v>
      </c>
      <c r="E102" s="67">
        <v>187.67</v>
      </c>
      <c r="F102" s="67">
        <v>-1974839.55</v>
      </c>
    </row>
    <row r="103" spans="1:6" x14ac:dyDescent="0.25">
      <c r="A103" s="65" t="s">
        <v>479</v>
      </c>
      <c r="B103" s="66" t="s">
        <v>453</v>
      </c>
      <c r="C103" s="67">
        <v>-4015258.75</v>
      </c>
      <c r="D103" s="67">
        <v>0</v>
      </c>
      <c r="E103" s="67">
        <v>0</v>
      </c>
      <c r="F103" s="67">
        <v>-4015258.75</v>
      </c>
    </row>
    <row r="104" spans="1:6" x14ac:dyDescent="0.25">
      <c r="A104" s="65" t="s">
        <v>480</v>
      </c>
      <c r="B104" s="66" t="s">
        <v>455</v>
      </c>
      <c r="C104" s="67">
        <v>-66539.070000000007</v>
      </c>
      <c r="D104" s="67">
        <v>0</v>
      </c>
      <c r="E104" s="67">
        <v>568.71</v>
      </c>
      <c r="F104" s="67">
        <v>-67107.78</v>
      </c>
    </row>
    <row r="105" spans="1:6" x14ac:dyDescent="0.25">
      <c r="A105" s="65" t="s">
        <v>481</v>
      </c>
      <c r="B105" s="66" t="s">
        <v>457</v>
      </c>
      <c r="C105" s="67">
        <v>-2830744.12</v>
      </c>
      <c r="D105" s="67">
        <v>0</v>
      </c>
      <c r="E105" s="67">
        <v>0</v>
      </c>
      <c r="F105" s="67">
        <v>-2830744.12</v>
      </c>
    </row>
    <row r="106" spans="1:6" x14ac:dyDescent="0.25">
      <c r="A106" s="65" t="s">
        <v>482</v>
      </c>
      <c r="B106" s="66" t="s">
        <v>483</v>
      </c>
      <c r="C106" s="67">
        <v>-84012.76</v>
      </c>
      <c r="D106" s="67">
        <v>0</v>
      </c>
      <c r="E106" s="67">
        <v>0</v>
      </c>
      <c r="F106" s="67">
        <v>-84012.76</v>
      </c>
    </row>
    <row r="107" spans="1:6" x14ac:dyDescent="0.25">
      <c r="A107" s="63" t="s">
        <v>484</v>
      </c>
      <c r="B107" s="59" t="s">
        <v>485</v>
      </c>
      <c r="C107" s="64">
        <v>49567.189999999973</v>
      </c>
      <c r="D107" s="64">
        <v>0</v>
      </c>
      <c r="E107" s="64">
        <v>4798.68</v>
      </c>
      <c r="F107" s="64">
        <v>44768.50999999998</v>
      </c>
    </row>
    <row r="108" spans="1:6" x14ac:dyDescent="0.25">
      <c r="A108" s="63" t="s">
        <v>486</v>
      </c>
      <c r="B108" s="59" t="s">
        <v>485</v>
      </c>
      <c r="C108" s="64">
        <v>287926.21999999997</v>
      </c>
      <c r="D108" s="64">
        <v>0</v>
      </c>
      <c r="E108" s="64">
        <v>4798.68</v>
      </c>
      <c r="F108" s="64">
        <v>283127.53999999998</v>
      </c>
    </row>
    <row r="109" spans="1:6" x14ac:dyDescent="0.25">
      <c r="A109" s="65" t="s">
        <v>487</v>
      </c>
      <c r="B109" s="66" t="s">
        <v>488</v>
      </c>
      <c r="C109" s="67">
        <v>287926.21999999997</v>
      </c>
      <c r="D109" s="67">
        <v>0</v>
      </c>
      <c r="E109" s="67">
        <v>4798.68</v>
      </c>
      <c r="F109" s="67">
        <v>283127.53999999998</v>
      </c>
    </row>
    <row r="110" spans="1:6" x14ac:dyDescent="0.25">
      <c r="A110" s="63" t="s">
        <v>489</v>
      </c>
      <c r="B110" s="59" t="s">
        <v>490</v>
      </c>
      <c r="C110" s="64">
        <v>-238359.03</v>
      </c>
      <c r="D110" s="64">
        <v>0</v>
      </c>
      <c r="E110" s="64">
        <v>0</v>
      </c>
      <c r="F110" s="64">
        <v>-238359.03</v>
      </c>
    </row>
    <row r="111" spans="1:6" x14ac:dyDescent="0.25">
      <c r="A111" s="65" t="s">
        <v>491</v>
      </c>
      <c r="B111" s="66" t="s">
        <v>492</v>
      </c>
      <c r="C111" s="67">
        <v>-238359.03</v>
      </c>
      <c r="D111" s="67">
        <v>0</v>
      </c>
      <c r="E111" s="67">
        <v>0</v>
      </c>
      <c r="F111" s="67">
        <v>-238359.03</v>
      </c>
    </row>
    <row r="112" spans="1:6" x14ac:dyDescent="0.25">
      <c r="A112" s="63" t="s">
        <v>493</v>
      </c>
      <c r="B112" s="59" t="s">
        <v>494</v>
      </c>
      <c r="C112" s="64">
        <v>0</v>
      </c>
      <c r="D112" s="64">
        <v>0</v>
      </c>
      <c r="E112" s="64">
        <v>0</v>
      </c>
      <c r="F112" s="64">
        <v>0</v>
      </c>
    </row>
    <row r="113" spans="1:9" x14ac:dyDescent="0.25">
      <c r="A113" s="63" t="s">
        <v>495</v>
      </c>
      <c r="B113" s="59" t="s">
        <v>494</v>
      </c>
      <c r="C113" s="64">
        <v>479108.58</v>
      </c>
      <c r="D113" s="64">
        <v>0</v>
      </c>
      <c r="E113" s="64">
        <v>0</v>
      </c>
      <c r="F113" s="64">
        <v>479108.58</v>
      </c>
    </row>
    <row r="114" spans="1:9" x14ac:dyDescent="0.25">
      <c r="A114" s="65" t="s">
        <v>496</v>
      </c>
      <c r="B114" s="66" t="s">
        <v>488</v>
      </c>
      <c r="C114" s="67">
        <v>479108.58</v>
      </c>
      <c r="D114" s="67">
        <v>0</v>
      </c>
      <c r="E114" s="67">
        <v>0</v>
      </c>
      <c r="F114" s="67">
        <v>479108.58</v>
      </c>
    </row>
    <row r="115" spans="1:9" x14ac:dyDescent="0.25">
      <c r="A115" s="63" t="s">
        <v>497</v>
      </c>
      <c r="B115" s="59" t="s">
        <v>498</v>
      </c>
      <c r="C115" s="64">
        <v>-479108.58</v>
      </c>
      <c r="D115" s="64">
        <v>0</v>
      </c>
      <c r="E115" s="64">
        <v>0</v>
      </c>
      <c r="F115" s="64">
        <v>-479108.58</v>
      </c>
    </row>
    <row r="116" spans="1:9" x14ac:dyDescent="0.25">
      <c r="A116" s="65" t="s">
        <v>499</v>
      </c>
      <c r="B116" s="66" t="s">
        <v>500</v>
      </c>
      <c r="C116" s="67">
        <v>-479108.58</v>
      </c>
      <c r="D116" s="67">
        <v>0</v>
      </c>
      <c r="E116" s="67">
        <v>0</v>
      </c>
      <c r="F116" s="67">
        <v>-479108.58</v>
      </c>
    </row>
    <row r="117" spans="1:9" x14ac:dyDescent="0.25">
      <c r="A117" s="63" t="s">
        <v>501</v>
      </c>
      <c r="B117" s="59" t="s">
        <v>502</v>
      </c>
      <c r="C117" s="64">
        <v>-23648624.289999999</v>
      </c>
      <c r="D117" s="64">
        <v>16807629.370000005</v>
      </c>
      <c r="E117" s="64">
        <v>16267402.690000001</v>
      </c>
      <c r="F117" s="64">
        <v>-23108397.609999999</v>
      </c>
      <c r="H117" s="60">
        <f>C117-F117</f>
        <v>-540226.6799999997</v>
      </c>
      <c r="I117" s="60">
        <f>+H117-H118</f>
        <v>-4635.8100000000559</v>
      </c>
    </row>
    <row r="118" spans="1:9" x14ac:dyDescent="0.25">
      <c r="A118" s="63" t="s">
        <v>78</v>
      </c>
      <c r="B118" s="59" t="s">
        <v>503</v>
      </c>
      <c r="C118" s="64">
        <v>-7018680.0800000001</v>
      </c>
      <c r="D118" s="64">
        <v>10167572.870000003</v>
      </c>
      <c r="E118" s="64">
        <v>9600736.0200000014</v>
      </c>
      <c r="F118" s="64">
        <v>-6451843.2300000004</v>
      </c>
      <c r="H118" s="60">
        <f>C118-F118+31245.98</f>
        <v>-535590.86999999965</v>
      </c>
      <c r="I118" s="60">
        <f>+[1]QUADRIMESTRAL!H96</f>
        <v>0</v>
      </c>
    </row>
    <row r="119" spans="1:9" x14ac:dyDescent="0.25">
      <c r="A119" s="63" t="s">
        <v>504</v>
      </c>
      <c r="B119" s="59" t="s">
        <v>505</v>
      </c>
      <c r="C119" s="64">
        <v>-1630717.5799999998</v>
      </c>
      <c r="D119" s="64">
        <v>4640344.620000001</v>
      </c>
      <c r="E119" s="64">
        <v>3976633.0500000012</v>
      </c>
      <c r="F119" s="64">
        <v>-967006.00999999954</v>
      </c>
    </row>
    <row r="120" spans="1:9" x14ac:dyDescent="0.25">
      <c r="A120" s="63" t="s">
        <v>506</v>
      </c>
      <c r="B120" s="59" t="s">
        <v>507</v>
      </c>
      <c r="C120" s="64">
        <v>-1188249.6099999999</v>
      </c>
      <c r="D120" s="64">
        <v>3449712.2600000007</v>
      </c>
      <c r="E120" s="64">
        <v>3867327.2600000012</v>
      </c>
      <c r="F120" s="64">
        <v>-1605864.6099999996</v>
      </c>
    </row>
    <row r="121" spans="1:9" x14ac:dyDescent="0.25">
      <c r="A121" s="65" t="s">
        <v>508</v>
      </c>
      <c r="B121" s="66" t="s">
        <v>509</v>
      </c>
      <c r="C121" s="67">
        <v>-109193.94</v>
      </c>
      <c r="D121" s="67">
        <v>1708565.4100000008</v>
      </c>
      <c r="E121" s="67">
        <v>2017079.7600000012</v>
      </c>
      <c r="F121" s="67">
        <v>-417708.29</v>
      </c>
    </row>
    <row r="122" spans="1:9" x14ac:dyDescent="0.25">
      <c r="A122" s="65" t="s">
        <v>510</v>
      </c>
      <c r="B122" s="66" t="s">
        <v>511</v>
      </c>
      <c r="C122" s="67">
        <v>-499</v>
      </c>
      <c r="D122" s="67">
        <v>1740664.8499999999</v>
      </c>
      <c r="E122" s="67">
        <v>1849343.5</v>
      </c>
      <c r="F122" s="67">
        <v>-109177.65</v>
      </c>
    </row>
    <row r="123" spans="1:9" x14ac:dyDescent="0.25">
      <c r="A123" s="65" t="s">
        <v>512</v>
      </c>
      <c r="B123" s="66" t="s">
        <v>513</v>
      </c>
      <c r="C123" s="67">
        <v>0</v>
      </c>
      <c r="D123" s="67">
        <v>0</v>
      </c>
      <c r="E123" s="67">
        <v>0</v>
      </c>
      <c r="F123" s="67">
        <v>0</v>
      </c>
    </row>
    <row r="124" spans="1:9" x14ac:dyDescent="0.25">
      <c r="A124" s="65" t="s">
        <v>514</v>
      </c>
      <c r="B124" s="66" t="s">
        <v>515</v>
      </c>
      <c r="C124" s="67">
        <v>-1030254.59</v>
      </c>
      <c r="D124" s="67">
        <v>482</v>
      </c>
      <c r="E124" s="67">
        <v>904</v>
      </c>
      <c r="F124" s="67">
        <v>-1030676.59</v>
      </c>
    </row>
    <row r="125" spans="1:9" x14ac:dyDescent="0.25">
      <c r="A125" s="65" t="s">
        <v>516</v>
      </c>
      <c r="B125" s="66" t="s">
        <v>517</v>
      </c>
      <c r="C125" s="67">
        <v>-9079.2000000000007</v>
      </c>
      <c r="D125" s="67">
        <v>0</v>
      </c>
      <c r="E125" s="67">
        <v>0</v>
      </c>
      <c r="F125" s="67">
        <v>-9079.2000000000007</v>
      </c>
    </row>
    <row r="126" spans="1:9" x14ac:dyDescent="0.25">
      <c r="A126" s="65" t="s">
        <v>518</v>
      </c>
      <c r="B126" s="66" t="s">
        <v>519</v>
      </c>
      <c r="C126" s="67">
        <v>-24802.95</v>
      </c>
      <c r="D126" s="67">
        <v>0</v>
      </c>
      <c r="E126" s="67">
        <v>0</v>
      </c>
      <c r="F126" s="67">
        <v>-24802.95</v>
      </c>
    </row>
    <row r="127" spans="1:9" x14ac:dyDescent="0.25">
      <c r="A127" s="65" t="s">
        <v>520</v>
      </c>
      <c r="B127" s="66" t="s">
        <v>521</v>
      </c>
      <c r="C127" s="67">
        <v>-14419.93</v>
      </c>
      <c r="D127" s="67">
        <v>0</v>
      </c>
      <c r="E127" s="67">
        <v>0</v>
      </c>
      <c r="F127" s="67">
        <v>-14419.93</v>
      </c>
    </row>
    <row r="128" spans="1:9" x14ac:dyDescent="0.25">
      <c r="A128" s="63" t="s">
        <v>522</v>
      </c>
      <c r="B128" s="59" t="s">
        <v>523</v>
      </c>
      <c r="C128" s="64">
        <v>-442467.97000000003</v>
      </c>
      <c r="D128" s="64">
        <v>1190632.3599999999</v>
      </c>
      <c r="E128" s="64">
        <v>109305.79</v>
      </c>
      <c r="F128" s="64">
        <v>638858.60000000009</v>
      </c>
    </row>
    <row r="129" spans="1:9" x14ac:dyDescent="0.25">
      <c r="A129" s="65" t="s">
        <v>524</v>
      </c>
      <c r="B129" s="66" t="s">
        <v>525</v>
      </c>
      <c r="C129" s="67">
        <v>-0.01</v>
      </c>
      <c r="D129" s="67">
        <v>0</v>
      </c>
      <c r="E129" s="67">
        <v>0</v>
      </c>
      <c r="F129" s="67">
        <v>-0.01</v>
      </c>
    </row>
    <row r="130" spans="1:9" x14ac:dyDescent="0.25">
      <c r="A130" s="65" t="s">
        <v>526</v>
      </c>
      <c r="B130" s="66" t="s">
        <v>527</v>
      </c>
      <c r="C130" s="67">
        <v>-169.99</v>
      </c>
      <c r="D130" s="67">
        <v>109305.79</v>
      </c>
      <c r="E130" s="67">
        <v>0</v>
      </c>
      <c r="F130" s="67">
        <v>109135.79999999999</v>
      </c>
    </row>
    <row r="131" spans="1:9" x14ac:dyDescent="0.25">
      <c r="A131" s="65" t="s">
        <v>528</v>
      </c>
      <c r="B131" s="66" t="s">
        <v>529</v>
      </c>
      <c r="C131" s="67">
        <v>-320622.84999999998</v>
      </c>
      <c r="D131" s="67">
        <v>320622.84999999998</v>
      </c>
      <c r="E131" s="67">
        <v>0</v>
      </c>
      <c r="F131" s="67">
        <v>0</v>
      </c>
      <c r="G131">
        <v>1</v>
      </c>
    </row>
    <row r="132" spans="1:9" x14ac:dyDescent="0.25">
      <c r="A132" s="65" t="s">
        <v>530</v>
      </c>
      <c r="B132" s="66" t="s">
        <v>531</v>
      </c>
      <c r="C132" s="67">
        <v>-240009.19</v>
      </c>
      <c r="D132" s="67">
        <v>240009.19</v>
      </c>
      <c r="E132" s="67">
        <v>0</v>
      </c>
      <c r="F132" s="67">
        <v>0</v>
      </c>
    </row>
    <row r="133" spans="1:9" x14ac:dyDescent="0.25">
      <c r="A133" s="65" t="s">
        <v>532</v>
      </c>
      <c r="B133" s="66" t="s">
        <v>533</v>
      </c>
      <c r="C133" s="67">
        <v>0</v>
      </c>
      <c r="D133" s="67">
        <v>0</v>
      </c>
      <c r="E133" s="67">
        <v>0</v>
      </c>
      <c r="F133" s="67">
        <v>0</v>
      </c>
    </row>
    <row r="134" spans="1:9" x14ac:dyDescent="0.25">
      <c r="A134" s="65" t="s">
        <v>534</v>
      </c>
      <c r="B134" s="66" t="s">
        <v>535</v>
      </c>
      <c r="C134" s="67">
        <v>-38106</v>
      </c>
      <c r="D134" s="67">
        <v>38106</v>
      </c>
      <c r="E134" s="67">
        <v>0</v>
      </c>
      <c r="F134" s="67">
        <v>0</v>
      </c>
    </row>
    <row r="135" spans="1:9" x14ac:dyDescent="0.25">
      <c r="A135" s="65" t="s">
        <v>536</v>
      </c>
      <c r="B135" s="66" t="s">
        <v>537</v>
      </c>
      <c r="C135" s="67">
        <v>156440.07</v>
      </c>
      <c r="D135" s="67">
        <v>482588.53</v>
      </c>
      <c r="E135" s="67">
        <v>109305.79</v>
      </c>
      <c r="F135" s="67">
        <v>529722.81000000006</v>
      </c>
      <c r="I135" s="62">
        <v>0</v>
      </c>
    </row>
    <row r="136" spans="1:9" x14ac:dyDescent="0.25">
      <c r="A136" s="63" t="s">
        <v>538</v>
      </c>
      <c r="B136" s="59" t="s">
        <v>539</v>
      </c>
      <c r="C136" s="64">
        <v>-604440.49</v>
      </c>
      <c r="D136" s="64">
        <v>5046886.3500000006</v>
      </c>
      <c r="E136" s="64">
        <v>4897309.72</v>
      </c>
      <c r="F136" s="64">
        <v>-454863.86</v>
      </c>
    </row>
    <row r="137" spans="1:9" x14ac:dyDescent="0.25">
      <c r="A137" s="63" t="s">
        <v>540</v>
      </c>
      <c r="B137" s="59" t="s">
        <v>541</v>
      </c>
      <c r="C137" s="64">
        <v>-598029.81999999995</v>
      </c>
      <c r="D137" s="64">
        <v>5046886.3500000006</v>
      </c>
      <c r="E137" s="64">
        <v>4897309.72</v>
      </c>
      <c r="F137" s="64">
        <v>-448453.19</v>
      </c>
    </row>
    <row r="138" spans="1:9" x14ac:dyDescent="0.25">
      <c r="A138" s="65" t="s">
        <v>542</v>
      </c>
      <c r="B138" s="66" t="s">
        <v>543</v>
      </c>
      <c r="C138" s="67">
        <v>0</v>
      </c>
      <c r="D138" s="67">
        <v>3603788.08</v>
      </c>
      <c r="E138" s="67">
        <v>3603788.08</v>
      </c>
      <c r="F138" s="67">
        <v>0</v>
      </c>
    </row>
    <row r="139" spans="1:9" x14ac:dyDescent="0.25">
      <c r="A139" s="65" t="s">
        <v>544</v>
      </c>
      <c r="B139" s="66" t="s">
        <v>545</v>
      </c>
      <c r="C139" s="67">
        <v>-10962.62</v>
      </c>
      <c r="D139" s="67">
        <v>14082.35</v>
      </c>
      <c r="E139" s="67">
        <v>15673.210000000001</v>
      </c>
      <c r="F139" s="67">
        <v>-12553.480000000001</v>
      </c>
    </row>
    <row r="140" spans="1:9" x14ac:dyDescent="0.25">
      <c r="A140" s="65" t="s">
        <v>546</v>
      </c>
      <c r="B140" s="66" t="s">
        <v>547</v>
      </c>
      <c r="C140" s="67">
        <v>-3233.56</v>
      </c>
      <c r="D140" s="67">
        <v>0</v>
      </c>
      <c r="E140" s="67">
        <v>0</v>
      </c>
      <c r="F140" s="67">
        <v>-3233.56</v>
      </c>
    </row>
    <row r="141" spans="1:9" x14ac:dyDescent="0.25">
      <c r="A141" s="65" t="s">
        <v>548</v>
      </c>
      <c r="B141" s="66" t="s">
        <v>549</v>
      </c>
      <c r="C141" s="67">
        <v>-197880.08</v>
      </c>
      <c r="D141" s="67">
        <v>876425.50000000012</v>
      </c>
      <c r="E141" s="67">
        <v>781978.45</v>
      </c>
      <c r="F141" s="67">
        <v>-103433.02999999994</v>
      </c>
    </row>
    <row r="142" spans="1:9" x14ac:dyDescent="0.25">
      <c r="A142" s="65" t="s">
        <v>550</v>
      </c>
      <c r="B142" s="66" t="s">
        <v>551</v>
      </c>
      <c r="C142" s="67">
        <v>-126650.89</v>
      </c>
      <c r="D142" s="67">
        <v>318148.09000000008</v>
      </c>
      <c r="E142" s="67">
        <v>297508.34999999998</v>
      </c>
      <c r="F142" s="67">
        <v>-106011.15</v>
      </c>
    </row>
    <row r="143" spans="1:9" x14ac:dyDescent="0.25">
      <c r="A143" s="65" t="s">
        <v>552</v>
      </c>
      <c r="B143" s="66" t="s">
        <v>553</v>
      </c>
      <c r="C143" s="67">
        <v>-238603.26</v>
      </c>
      <c r="D143" s="67">
        <v>209332.01</v>
      </c>
      <c r="E143" s="67">
        <v>175340.37000000002</v>
      </c>
      <c r="F143" s="67">
        <v>-204611.62000000002</v>
      </c>
    </row>
    <row r="144" spans="1:9" x14ac:dyDescent="0.25">
      <c r="A144" s="65" t="s">
        <v>554</v>
      </c>
      <c r="B144" s="66" t="s">
        <v>555</v>
      </c>
      <c r="C144" s="67">
        <v>-4400.67</v>
      </c>
      <c r="D144" s="67">
        <v>25110.32</v>
      </c>
      <c r="E144" s="67">
        <v>22436.26</v>
      </c>
      <c r="F144" s="67">
        <v>-1726.6099999999947</v>
      </c>
    </row>
    <row r="145" spans="1:6" x14ac:dyDescent="0.25">
      <c r="A145" s="65" t="s">
        <v>556</v>
      </c>
      <c r="B145" s="66" t="s">
        <v>557</v>
      </c>
      <c r="C145" s="67">
        <v>0</v>
      </c>
      <c r="D145" s="67">
        <v>0</v>
      </c>
      <c r="E145" s="67">
        <v>585</v>
      </c>
      <c r="F145" s="67">
        <v>-585</v>
      </c>
    </row>
    <row r="146" spans="1:6" x14ac:dyDescent="0.25">
      <c r="A146" s="65" t="s">
        <v>558</v>
      </c>
      <c r="B146" s="66" t="s">
        <v>559</v>
      </c>
      <c r="C146" s="67">
        <v>-3.09</v>
      </c>
      <c r="D146" s="67">
        <v>0</v>
      </c>
      <c r="E146" s="67">
        <v>0</v>
      </c>
      <c r="F146" s="67">
        <v>-3.09</v>
      </c>
    </row>
    <row r="147" spans="1:6" x14ac:dyDescent="0.25">
      <c r="A147" s="65" t="s">
        <v>560</v>
      </c>
      <c r="B147" s="66" t="s">
        <v>561</v>
      </c>
      <c r="C147" s="67">
        <v>-2443.14</v>
      </c>
      <c r="D147" s="67">
        <v>0</v>
      </c>
      <c r="E147" s="67">
        <v>0</v>
      </c>
      <c r="F147" s="67">
        <v>-2443.14</v>
      </c>
    </row>
    <row r="148" spans="1:6" x14ac:dyDescent="0.25">
      <c r="A148" s="65" t="s">
        <v>562</v>
      </c>
      <c r="B148" s="66" t="s">
        <v>517</v>
      </c>
      <c r="C148" s="67">
        <v>-13852.51</v>
      </c>
      <c r="D148" s="67">
        <v>0</v>
      </c>
      <c r="E148" s="67">
        <v>0</v>
      </c>
      <c r="F148" s="67">
        <v>-13852.51</v>
      </c>
    </row>
    <row r="149" spans="1:6" x14ac:dyDescent="0.25">
      <c r="A149" s="63" t="s">
        <v>563</v>
      </c>
      <c r="B149" s="59" t="s">
        <v>564</v>
      </c>
      <c r="C149" s="64">
        <v>-6410.67</v>
      </c>
      <c r="D149" s="64">
        <v>0</v>
      </c>
      <c r="E149" s="64">
        <v>0</v>
      </c>
      <c r="F149" s="64">
        <v>-6410.67</v>
      </c>
    </row>
    <row r="150" spans="1:6" x14ac:dyDescent="0.25">
      <c r="A150" s="65" t="s">
        <v>565</v>
      </c>
      <c r="B150" s="66" t="s">
        <v>566</v>
      </c>
      <c r="C150" s="67">
        <v>-3522.67</v>
      </c>
      <c r="D150" s="67">
        <v>0</v>
      </c>
      <c r="E150" s="67">
        <v>0</v>
      </c>
      <c r="F150" s="67">
        <v>-3522.67</v>
      </c>
    </row>
    <row r="151" spans="1:6" x14ac:dyDescent="0.25">
      <c r="A151" s="65" t="s">
        <v>567</v>
      </c>
      <c r="B151" s="66" t="s">
        <v>568</v>
      </c>
      <c r="C151" s="67">
        <v>-2888</v>
      </c>
      <c r="D151" s="67">
        <v>0</v>
      </c>
      <c r="E151" s="67">
        <v>0</v>
      </c>
      <c r="F151" s="67">
        <v>-2888</v>
      </c>
    </row>
    <row r="152" spans="1:6" x14ac:dyDescent="0.25">
      <c r="A152" s="65" t="s">
        <v>569</v>
      </c>
      <c r="B152" s="66" t="s">
        <v>570</v>
      </c>
      <c r="C152" s="67">
        <v>0</v>
      </c>
      <c r="D152" s="67">
        <v>0</v>
      </c>
      <c r="E152" s="67">
        <v>0</v>
      </c>
      <c r="F152" s="67">
        <v>0</v>
      </c>
    </row>
    <row r="153" spans="1:6" x14ac:dyDescent="0.25">
      <c r="A153" s="65" t="s">
        <v>571</v>
      </c>
      <c r="B153" s="66" t="s">
        <v>572</v>
      </c>
      <c r="C153" s="67">
        <v>0</v>
      </c>
      <c r="D153" s="67">
        <v>0</v>
      </c>
      <c r="E153" s="67">
        <v>0</v>
      </c>
      <c r="F153" s="67">
        <v>0</v>
      </c>
    </row>
    <row r="154" spans="1:6" x14ac:dyDescent="0.25">
      <c r="A154" s="63" t="s">
        <v>573</v>
      </c>
      <c r="B154" s="59" t="s">
        <v>574</v>
      </c>
      <c r="C154" s="64">
        <v>-121809.15</v>
      </c>
      <c r="D154" s="64">
        <v>154108.72999999998</v>
      </c>
      <c r="E154" s="64">
        <v>144780.51999999999</v>
      </c>
      <c r="F154" s="64">
        <v>-112480.94</v>
      </c>
    </row>
    <row r="155" spans="1:6" x14ac:dyDescent="0.25">
      <c r="A155" s="63" t="s">
        <v>575</v>
      </c>
      <c r="B155" s="59" t="s">
        <v>576</v>
      </c>
      <c r="C155" s="64">
        <v>-121809.15</v>
      </c>
      <c r="D155" s="64">
        <v>154108.72999999998</v>
      </c>
      <c r="E155" s="64">
        <v>144780.51999999999</v>
      </c>
      <c r="F155" s="64">
        <v>-112480.94</v>
      </c>
    </row>
    <row r="156" spans="1:6" x14ac:dyDescent="0.25">
      <c r="A156" s="65" t="s">
        <v>577</v>
      </c>
      <c r="B156" s="66" t="s">
        <v>578</v>
      </c>
      <c r="C156" s="67">
        <v>-8450.69</v>
      </c>
      <c r="D156" s="67">
        <v>10425.35</v>
      </c>
      <c r="E156" s="67">
        <v>9007.5499999999956</v>
      </c>
      <c r="F156" s="67">
        <v>-7032.89</v>
      </c>
    </row>
    <row r="157" spans="1:6" x14ac:dyDescent="0.25">
      <c r="A157" s="65" t="s">
        <v>579</v>
      </c>
      <c r="B157" s="66" t="s">
        <v>580</v>
      </c>
      <c r="C157" s="67">
        <v>-36627.339999999997</v>
      </c>
      <c r="D157" s="67">
        <v>44409.760000000002</v>
      </c>
      <c r="E157" s="67">
        <v>36462.479999999996</v>
      </c>
      <c r="F157" s="67">
        <v>-28680.059999999998</v>
      </c>
    </row>
    <row r="158" spans="1:6" x14ac:dyDescent="0.25">
      <c r="A158" s="65" t="s">
        <v>581</v>
      </c>
      <c r="B158" s="66" t="s">
        <v>582</v>
      </c>
      <c r="C158" s="67">
        <v>-14257.71</v>
      </c>
      <c r="D158" s="67">
        <v>8227.2199999999993</v>
      </c>
      <c r="E158" s="67">
        <v>17746.75</v>
      </c>
      <c r="F158" s="67">
        <v>-23777.239999999998</v>
      </c>
    </row>
    <row r="159" spans="1:6" x14ac:dyDescent="0.25">
      <c r="A159" s="65" t="s">
        <v>583</v>
      </c>
      <c r="B159" s="66" t="s">
        <v>584</v>
      </c>
      <c r="C159" s="67">
        <v>-62473.41</v>
      </c>
      <c r="D159" s="67">
        <v>84352.66</v>
      </c>
      <c r="E159" s="67">
        <v>68130.399999999994</v>
      </c>
      <c r="F159" s="67">
        <v>-46251.15</v>
      </c>
    </row>
    <row r="160" spans="1:6" x14ac:dyDescent="0.25">
      <c r="A160" s="65" t="s">
        <v>585</v>
      </c>
      <c r="B160" s="66" t="s">
        <v>586</v>
      </c>
      <c r="C160" s="67">
        <v>0</v>
      </c>
      <c r="D160" s="67">
        <v>6693.74</v>
      </c>
      <c r="E160" s="67">
        <v>13433.34</v>
      </c>
      <c r="F160" s="67">
        <v>-6739.6</v>
      </c>
    </row>
    <row r="161" spans="1:6" x14ac:dyDescent="0.25">
      <c r="A161" s="63" t="s">
        <v>587</v>
      </c>
      <c r="B161" s="59" t="s">
        <v>588</v>
      </c>
      <c r="C161" s="64">
        <v>-4661712.8600000003</v>
      </c>
      <c r="D161" s="64">
        <v>326233.16999999993</v>
      </c>
      <c r="E161" s="64">
        <v>582012.73</v>
      </c>
      <c r="F161" s="64">
        <v>-4917492.4200000009</v>
      </c>
    </row>
    <row r="162" spans="1:6" x14ac:dyDescent="0.25">
      <c r="A162" s="63" t="s">
        <v>589</v>
      </c>
      <c r="B162" s="59" t="s">
        <v>590</v>
      </c>
      <c r="C162" s="64">
        <v>-4661712.8600000003</v>
      </c>
      <c r="D162" s="64">
        <v>326233.16999999993</v>
      </c>
      <c r="E162" s="64">
        <v>582012.73</v>
      </c>
      <c r="F162" s="64">
        <v>-4917492.4200000009</v>
      </c>
    </row>
    <row r="163" spans="1:6" x14ac:dyDescent="0.25">
      <c r="A163" s="65" t="s">
        <v>591</v>
      </c>
      <c r="B163" s="66" t="s">
        <v>592</v>
      </c>
      <c r="C163" s="67">
        <v>-2763566.45</v>
      </c>
      <c r="D163" s="67">
        <v>228501.22</v>
      </c>
      <c r="E163" s="67">
        <v>246893.78999999995</v>
      </c>
      <c r="F163" s="67">
        <v>-2781959.0200000005</v>
      </c>
    </row>
    <row r="164" spans="1:6" x14ac:dyDescent="0.25">
      <c r="A164" s="65" t="s">
        <v>593</v>
      </c>
      <c r="B164" s="66" t="s">
        <v>594</v>
      </c>
      <c r="C164" s="67">
        <v>-704062.66</v>
      </c>
      <c r="D164" s="67">
        <v>14877.33</v>
      </c>
      <c r="E164" s="67">
        <v>186256.46</v>
      </c>
      <c r="F164" s="67">
        <v>-875441.79</v>
      </c>
    </row>
    <row r="165" spans="1:6" x14ac:dyDescent="0.25">
      <c r="A165" s="65" t="s">
        <v>595</v>
      </c>
      <c r="B165" s="66" t="s">
        <v>596</v>
      </c>
      <c r="C165" s="67">
        <v>-220873.33</v>
      </c>
      <c r="D165" s="67">
        <v>17917.030000000002</v>
      </c>
      <c r="E165" s="67">
        <v>19596.53</v>
      </c>
      <c r="F165" s="67">
        <v>-222552.83000000002</v>
      </c>
    </row>
    <row r="166" spans="1:6" x14ac:dyDescent="0.25">
      <c r="A166" s="65" t="s">
        <v>597</v>
      </c>
      <c r="B166" s="66" t="s">
        <v>598</v>
      </c>
      <c r="C166" s="67">
        <v>-27615.200000000001</v>
      </c>
      <c r="D166" s="67">
        <v>2224.38</v>
      </c>
      <c r="E166" s="67">
        <v>2464.7800000000007</v>
      </c>
      <c r="F166" s="67">
        <v>-27855.599999999999</v>
      </c>
    </row>
    <row r="167" spans="1:6" x14ac:dyDescent="0.25">
      <c r="A167" s="65" t="s">
        <v>599</v>
      </c>
      <c r="B167" s="66" t="s">
        <v>600</v>
      </c>
      <c r="C167" s="67">
        <v>-703767.98</v>
      </c>
      <c r="D167" s="67">
        <v>57113.59</v>
      </c>
      <c r="E167" s="67">
        <v>62467.520000000004</v>
      </c>
      <c r="F167" s="67">
        <v>-709121.91000000015</v>
      </c>
    </row>
    <row r="168" spans="1:6" x14ac:dyDescent="0.25">
      <c r="A168" s="65" t="s">
        <v>601</v>
      </c>
      <c r="B168" s="66" t="s">
        <v>602</v>
      </c>
      <c r="C168" s="67">
        <v>-55456.97</v>
      </c>
      <c r="D168" s="67">
        <v>1802.16</v>
      </c>
      <c r="E168" s="67">
        <v>14917.4</v>
      </c>
      <c r="F168" s="67">
        <v>-68572.210000000021</v>
      </c>
    </row>
    <row r="169" spans="1:6" x14ac:dyDescent="0.25">
      <c r="A169" s="65" t="s">
        <v>603</v>
      </c>
      <c r="B169" s="66" t="s">
        <v>604</v>
      </c>
      <c r="C169" s="67">
        <v>-7046.96</v>
      </c>
      <c r="D169" s="67">
        <v>157.39999999999998</v>
      </c>
      <c r="E169" s="67">
        <v>1864.8</v>
      </c>
      <c r="F169" s="67">
        <v>-8754.36</v>
      </c>
    </row>
    <row r="170" spans="1:6" x14ac:dyDescent="0.25">
      <c r="A170" s="65" t="s">
        <v>605</v>
      </c>
      <c r="B170" s="66" t="s">
        <v>606</v>
      </c>
      <c r="C170" s="67">
        <v>-179323.31</v>
      </c>
      <c r="D170" s="67">
        <v>3640.0600000000004</v>
      </c>
      <c r="E170" s="67">
        <v>47551.45</v>
      </c>
      <c r="F170" s="67">
        <v>-223234.7</v>
      </c>
    </row>
    <row r="171" spans="1:6" x14ac:dyDescent="0.25">
      <c r="A171" s="63" t="s">
        <v>607</v>
      </c>
      <c r="B171" s="59" t="s">
        <v>608</v>
      </c>
      <c r="C171" s="64">
        <v>-16629944.210000001</v>
      </c>
      <c r="D171" s="64">
        <v>6640056.5</v>
      </c>
      <c r="E171" s="64">
        <v>6666666.6699999999</v>
      </c>
      <c r="F171" s="64">
        <v>-16656554.380000001</v>
      </c>
    </row>
    <row r="172" spans="1:6" x14ac:dyDescent="0.25">
      <c r="A172" s="63" t="s">
        <v>609</v>
      </c>
      <c r="B172" s="59" t="s">
        <v>610</v>
      </c>
      <c r="C172" s="64">
        <v>-16105340.33</v>
      </c>
      <c r="D172" s="64">
        <v>6619159.5</v>
      </c>
      <c r="E172" s="64">
        <v>6666666.6699999999</v>
      </c>
      <c r="F172" s="64">
        <v>-16152847.5</v>
      </c>
    </row>
    <row r="173" spans="1:6" x14ac:dyDescent="0.25">
      <c r="A173" s="63" t="s">
        <v>611</v>
      </c>
      <c r="B173" s="59" t="s">
        <v>610</v>
      </c>
      <c r="C173" s="64">
        <v>-16105340.33</v>
      </c>
      <c r="D173" s="64">
        <v>6619159.5</v>
      </c>
      <c r="E173" s="64">
        <v>6666666.6699999999</v>
      </c>
      <c r="F173" s="64">
        <v>-16152847.5</v>
      </c>
    </row>
    <row r="174" spans="1:6" x14ac:dyDescent="0.25">
      <c r="A174" s="65" t="s">
        <v>612</v>
      </c>
      <c r="B174" s="66" t="s">
        <v>613</v>
      </c>
      <c r="C174" s="67">
        <v>-732609</v>
      </c>
      <c r="D174" s="67">
        <v>6010278.2599999998</v>
      </c>
      <c r="E174" s="67">
        <v>6666666.6699999999</v>
      </c>
      <c r="F174" s="67">
        <v>-1388997.41</v>
      </c>
    </row>
    <row r="175" spans="1:6" x14ac:dyDescent="0.25">
      <c r="A175" s="65" t="s">
        <v>614</v>
      </c>
      <c r="B175" s="66" t="s">
        <v>615</v>
      </c>
      <c r="C175" s="67">
        <v>0</v>
      </c>
      <c r="D175" s="67">
        <v>0</v>
      </c>
      <c r="E175" s="67">
        <v>0</v>
      </c>
      <c r="F175" s="67">
        <v>0</v>
      </c>
    </row>
    <row r="176" spans="1:6" x14ac:dyDescent="0.25">
      <c r="A176" s="65" t="s">
        <v>616</v>
      </c>
      <c r="B176" s="66" t="s">
        <v>617</v>
      </c>
      <c r="C176" s="67">
        <v>-3807313.65</v>
      </c>
      <c r="D176" s="67">
        <v>0</v>
      </c>
      <c r="E176" s="67">
        <v>0</v>
      </c>
      <c r="F176" s="67">
        <v>-3807313.65</v>
      </c>
    </row>
    <row r="177" spans="1:8" x14ac:dyDescent="0.25">
      <c r="A177" s="65" t="s">
        <v>618</v>
      </c>
      <c r="B177" s="66" t="s">
        <v>619</v>
      </c>
      <c r="C177" s="67">
        <v>-11565417.68</v>
      </c>
      <c r="D177" s="67">
        <v>608881.24000000011</v>
      </c>
      <c r="E177" s="67">
        <v>0</v>
      </c>
      <c r="F177" s="67">
        <v>-10956536.439999999</v>
      </c>
      <c r="H177" s="60">
        <v>296263.45000000298</v>
      </c>
    </row>
    <row r="178" spans="1:8" x14ac:dyDescent="0.25">
      <c r="A178" s="63" t="s">
        <v>620</v>
      </c>
      <c r="B178" s="59" t="s">
        <v>588</v>
      </c>
      <c r="C178" s="64">
        <v>-524603.88</v>
      </c>
      <c r="D178" s="64">
        <v>20897</v>
      </c>
      <c r="E178" s="64">
        <v>0</v>
      </c>
      <c r="F178" s="64">
        <v>-503706.88</v>
      </c>
    </row>
    <row r="179" spans="1:8" x14ac:dyDescent="0.25">
      <c r="A179" s="63" t="s">
        <v>621</v>
      </c>
      <c r="B179" s="59" t="s">
        <v>588</v>
      </c>
      <c r="C179" s="64">
        <v>-162674.78</v>
      </c>
      <c r="D179" s="64">
        <v>0</v>
      </c>
      <c r="E179" s="64">
        <v>0</v>
      </c>
      <c r="F179" s="64">
        <v>-162674.78</v>
      </c>
    </row>
    <row r="180" spans="1:8" x14ac:dyDescent="0.25">
      <c r="A180" s="65" t="s">
        <v>622</v>
      </c>
      <c r="B180" s="66" t="s">
        <v>623</v>
      </c>
      <c r="C180" s="67">
        <v>-162674.78</v>
      </c>
      <c r="D180" s="67">
        <v>0</v>
      </c>
      <c r="E180" s="67">
        <v>0</v>
      </c>
      <c r="F180" s="67">
        <v>-162674.78</v>
      </c>
    </row>
    <row r="181" spans="1:8" x14ac:dyDescent="0.25">
      <c r="A181" s="63" t="s">
        <v>624</v>
      </c>
      <c r="B181" s="59" t="s">
        <v>625</v>
      </c>
      <c r="C181" s="64">
        <v>-361929.1</v>
      </c>
      <c r="D181" s="64">
        <v>20897</v>
      </c>
      <c r="E181" s="64">
        <v>0</v>
      </c>
      <c r="F181" s="64">
        <v>-341032.1</v>
      </c>
    </row>
    <row r="182" spans="1:8" x14ac:dyDescent="0.25">
      <c r="A182" s="65" t="s">
        <v>626</v>
      </c>
      <c r="B182" s="66" t="s">
        <v>627</v>
      </c>
      <c r="C182" s="67">
        <v>-361929.1</v>
      </c>
      <c r="D182" s="67">
        <v>20897</v>
      </c>
      <c r="E182" s="67">
        <v>0</v>
      </c>
      <c r="F182" s="67">
        <v>-341032.1</v>
      </c>
    </row>
    <row r="183" spans="1:8" x14ac:dyDescent="0.25">
      <c r="A183" s="63" t="s">
        <v>628</v>
      </c>
      <c r="B183" s="59" t="s">
        <v>629</v>
      </c>
      <c r="C183" s="64">
        <v>0</v>
      </c>
      <c r="D183" s="64">
        <v>0</v>
      </c>
      <c r="E183" s="64">
        <v>0</v>
      </c>
      <c r="F183" s="64">
        <v>0</v>
      </c>
    </row>
    <row r="184" spans="1:8" x14ac:dyDescent="0.25">
      <c r="A184" s="63" t="s">
        <v>630</v>
      </c>
      <c r="B184" s="59" t="s">
        <v>629</v>
      </c>
      <c r="C184" s="64">
        <v>0</v>
      </c>
      <c r="D184" s="64">
        <v>0</v>
      </c>
      <c r="E184" s="64">
        <v>0</v>
      </c>
      <c r="F184" s="64">
        <v>0</v>
      </c>
    </row>
    <row r="185" spans="1:8" x14ac:dyDescent="0.25">
      <c r="A185" s="63" t="s">
        <v>631</v>
      </c>
      <c r="B185" s="59" t="s">
        <v>629</v>
      </c>
      <c r="C185" s="64">
        <v>0</v>
      </c>
      <c r="D185" s="64">
        <v>0</v>
      </c>
      <c r="E185" s="64">
        <v>0</v>
      </c>
      <c r="F185" s="64">
        <v>0</v>
      </c>
    </row>
    <row r="186" spans="1:8" x14ac:dyDescent="0.25">
      <c r="A186" s="65" t="s">
        <v>632</v>
      </c>
      <c r="B186" s="66" t="s">
        <v>629</v>
      </c>
      <c r="C186" s="67">
        <v>0</v>
      </c>
      <c r="D186" s="67">
        <v>0</v>
      </c>
      <c r="E186" s="67">
        <v>0</v>
      </c>
      <c r="F186" s="67">
        <v>0</v>
      </c>
    </row>
    <row r="187" spans="1:8" x14ac:dyDescent="0.25">
      <c r="A187" s="63" t="s">
        <v>633</v>
      </c>
      <c r="B187" s="59" t="s">
        <v>634</v>
      </c>
      <c r="C187" s="64">
        <v>0</v>
      </c>
      <c r="D187" s="64">
        <v>0</v>
      </c>
      <c r="E187" s="64">
        <v>0</v>
      </c>
      <c r="F187" s="64">
        <v>0</v>
      </c>
    </row>
    <row r="188" spans="1:8" x14ac:dyDescent="0.25">
      <c r="A188" s="63" t="s">
        <v>635</v>
      </c>
      <c r="B188" s="59" t="s">
        <v>634</v>
      </c>
      <c r="C188" s="64">
        <v>0</v>
      </c>
      <c r="D188" s="64">
        <v>0</v>
      </c>
      <c r="E188" s="64">
        <v>0</v>
      </c>
      <c r="F188" s="64">
        <v>0</v>
      </c>
    </row>
    <row r="189" spans="1:8" x14ac:dyDescent="0.25">
      <c r="A189" s="65" t="s">
        <v>636</v>
      </c>
      <c r="B189" s="66" t="s">
        <v>637</v>
      </c>
      <c r="C189" s="67">
        <v>0</v>
      </c>
      <c r="D189" s="67">
        <v>0</v>
      </c>
      <c r="E189" s="67">
        <v>0</v>
      </c>
      <c r="F189" s="67">
        <v>0</v>
      </c>
    </row>
    <row r="190" spans="1:8" x14ac:dyDescent="0.25">
      <c r="A190" s="63" t="s">
        <v>638</v>
      </c>
      <c r="B190" s="59" t="s">
        <v>639</v>
      </c>
      <c r="C190" s="64">
        <v>-29040948.780000001</v>
      </c>
      <c r="D190" s="64">
        <v>0</v>
      </c>
      <c r="E190" s="64">
        <v>6640056.5</v>
      </c>
      <c r="F190" s="64">
        <v>-35681005.280000001</v>
      </c>
      <c r="H190" s="69">
        <v>-2052.4899999946356</v>
      </c>
    </row>
    <row r="191" spans="1:8" x14ac:dyDescent="0.25">
      <c r="A191" s="63" t="s">
        <v>80</v>
      </c>
      <c r="B191" s="59" t="s">
        <v>640</v>
      </c>
      <c r="C191" s="64">
        <v>-29040948.780000001</v>
      </c>
      <c r="D191" s="64">
        <v>0</v>
      </c>
      <c r="E191" s="64">
        <v>6640056.5</v>
      </c>
      <c r="F191" s="64">
        <v>-35681005.280000001</v>
      </c>
    </row>
    <row r="192" spans="1:8" x14ac:dyDescent="0.25">
      <c r="A192" s="63" t="s">
        <v>641</v>
      </c>
      <c r="B192" s="59" t="s">
        <v>642</v>
      </c>
      <c r="C192" s="64">
        <v>-29040948.780000001</v>
      </c>
      <c r="D192" s="64">
        <v>0</v>
      </c>
      <c r="E192" s="64">
        <v>6640056.5</v>
      </c>
      <c r="F192" s="64">
        <v>-35681005.280000001</v>
      </c>
    </row>
    <row r="193" spans="1:11" x14ac:dyDescent="0.25">
      <c r="A193" s="63" t="s">
        <v>643</v>
      </c>
      <c r="B193" s="59" t="s">
        <v>644</v>
      </c>
      <c r="C193" s="64">
        <v>-29038788.57</v>
      </c>
      <c r="D193" s="64">
        <v>0</v>
      </c>
      <c r="E193" s="64">
        <v>6640056.5</v>
      </c>
      <c r="F193" s="64">
        <v>-35678845.07</v>
      </c>
    </row>
    <row r="194" spans="1:11" x14ac:dyDescent="0.25">
      <c r="A194" s="65" t="s">
        <v>645</v>
      </c>
      <c r="B194" s="66" t="s">
        <v>646</v>
      </c>
      <c r="C194" s="67">
        <v>-23093824.84</v>
      </c>
      <c r="D194" s="67">
        <v>0</v>
      </c>
      <c r="E194" s="67">
        <v>6010278.2599999998</v>
      </c>
      <c r="F194" s="67">
        <v>-29104103.100000001</v>
      </c>
    </row>
    <row r="195" spans="1:11" x14ac:dyDescent="0.25">
      <c r="A195" s="65" t="s">
        <v>647</v>
      </c>
      <c r="B195" s="66" t="s">
        <v>648</v>
      </c>
      <c r="C195" s="67">
        <v>-5944963.7300000004</v>
      </c>
      <c r="D195" s="67">
        <v>0</v>
      </c>
      <c r="E195" s="67">
        <v>629778.24000000011</v>
      </c>
      <c r="F195" s="67">
        <v>-6574741.9700000007</v>
      </c>
    </row>
    <row r="196" spans="1:11" x14ac:dyDescent="0.25">
      <c r="A196" s="63" t="s">
        <v>649</v>
      </c>
      <c r="B196" s="59" t="s">
        <v>650</v>
      </c>
      <c r="C196" s="64">
        <v>-2160.21</v>
      </c>
      <c r="D196" s="64">
        <v>0</v>
      </c>
      <c r="E196" s="64">
        <v>0</v>
      </c>
      <c r="F196" s="64">
        <v>-2160.21</v>
      </c>
    </row>
    <row r="197" spans="1:11" x14ac:dyDescent="0.25">
      <c r="A197" s="65" t="s">
        <v>651</v>
      </c>
      <c r="B197" s="66" t="s">
        <v>652</v>
      </c>
      <c r="C197" s="67">
        <v>0</v>
      </c>
      <c r="D197" s="67">
        <v>0</v>
      </c>
      <c r="E197" s="67">
        <v>0</v>
      </c>
      <c r="F197" s="67">
        <v>0</v>
      </c>
    </row>
    <row r="198" spans="1:11" x14ac:dyDescent="0.25">
      <c r="A198" s="65" t="s">
        <v>653</v>
      </c>
      <c r="B198" s="66" t="s">
        <v>654</v>
      </c>
      <c r="C198" s="67">
        <v>-2160.21</v>
      </c>
      <c r="D198" s="67">
        <v>0</v>
      </c>
      <c r="E198" s="67">
        <v>0</v>
      </c>
      <c r="F198" s="67">
        <v>-2160.21</v>
      </c>
    </row>
    <row r="199" spans="1:11" x14ac:dyDescent="0.25">
      <c r="A199" s="65" t="s">
        <v>655</v>
      </c>
      <c r="B199" s="66" t="s">
        <v>656</v>
      </c>
      <c r="C199" s="67">
        <v>0</v>
      </c>
      <c r="D199" s="67">
        <v>0</v>
      </c>
      <c r="E199" s="67">
        <v>0</v>
      </c>
      <c r="F199" s="67">
        <v>0</v>
      </c>
    </row>
    <row r="200" spans="1:11" x14ac:dyDescent="0.25">
      <c r="A200" s="65" t="s">
        <v>657</v>
      </c>
      <c r="B200" s="66" t="s">
        <v>658</v>
      </c>
      <c r="C200" s="67">
        <v>0</v>
      </c>
      <c r="D200" s="67">
        <v>0</v>
      </c>
      <c r="E200" s="67">
        <v>0</v>
      </c>
      <c r="F200" s="67">
        <v>0</v>
      </c>
    </row>
    <row r="201" spans="1:11" x14ac:dyDescent="0.25">
      <c r="A201" s="63" t="s">
        <v>91</v>
      </c>
      <c r="B201" s="59" t="s">
        <v>659</v>
      </c>
      <c r="C201" s="64">
        <v>29040948.780000001</v>
      </c>
      <c r="D201" s="64">
        <v>7397104.419999999</v>
      </c>
      <c r="E201" s="64">
        <v>759100.41</v>
      </c>
      <c r="F201" s="64">
        <v>35678952.790000007</v>
      </c>
    </row>
    <row r="202" spans="1:11" x14ac:dyDescent="0.25">
      <c r="A202" s="63" t="s">
        <v>92</v>
      </c>
      <c r="B202" s="59" t="s">
        <v>660</v>
      </c>
      <c r="C202" s="64">
        <v>22188541.140000001</v>
      </c>
      <c r="D202" s="64">
        <v>5893063.2799999993</v>
      </c>
      <c r="E202" s="64">
        <v>595246.75</v>
      </c>
      <c r="F202" s="64">
        <v>27486357.670000006</v>
      </c>
    </row>
    <row r="203" spans="1:11" x14ac:dyDescent="0.25">
      <c r="A203" s="63" t="s">
        <v>661</v>
      </c>
      <c r="B203" s="59" t="s">
        <v>662</v>
      </c>
      <c r="C203" s="64">
        <v>17178395.059999999</v>
      </c>
      <c r="D203" s="64">
        <v>4670750.25</v>
      </c>
      <c r="E203" s="64">
        <v>456667.18999999994</v>
      </c>
      <c r="F203" s="64">
        <v>21392478.120000005</v>
      </c>
      <c r="H203" s="60">
        <v>33898313.740000002</v>
      </c>
      <c r="I203" s="70">
        <v>-12505835.619999997</v>
      </c>
      <c r="J203" s="71">
        <v>-11913751.669999998</v>
      </c>
      <c r="K203" s="71">
        <v>11913751.669999998</v>
      </c>
    </row>
    <row r="204" spans="1:11" x14ac:dyDescent="0.25">
      <c r="A204" s="63" t="s">
        <v>663</v>
      </c>
      <c r="B204" s="59" t="s">
        <v>664</v>
      </c>
      <c r="C204" s="64">
        <v>8744121.8100000005</v>
      </c>
      <c r="D204" s="64">
        <v>2276803.9499999993</v>
      </c>
      <c r="E204" s="64">
        <v>24917.9</v>
      </c>
      <c r="F204" s="64">
        <v>10996007.860000003</v>
      </c>
    </row>
    <row r="205" spans="1:11" x14ac:dyDescent="0.25">
      <c r="A205" s="65" t="s">
        <v>665</v>
      </c>
      <c r="B205" s="66" t="s">
        <v>666</v>
      </c>
      <c r="C205" s="67">
        <v>7530872.7000000002</v>
      </c>
      <c r="D205" s="67">
        <v>2008857.1099999994</v>
      </c>
      <c r="E205" s="67">
        <v>16300.79</v>
      </c>
      <c r="F205" s="67">
        <v>9523429.0199999996</v>
      </c>
    </row>
    <row r="206" spans="1:11" x14ac:dyDescent="0.25">
      <c r="A206" s="65" t="s">
        <v>667</v>
      </c>
      <c r="B206" s="66" t="s">
        <v>668</v>
      </c>
      <c r="C206" s="67">
        <v>8063.79</v>
      </c>
      <c r="D206" s="67">
        <v>1420.7600000000002</v>
      </c>
      <c r="E206" s="67">
        <v>0</v>
      </c>
      <c r="F206" s="67">
        <v>9484.5500000000011</v>
      </c>
    </row>
    <row r="207" spans="1:11" x14ac:dyDescent="0.25">
      <c r="A207" s="65" t="s">
        <v>669</v>
      </c>
      <c r="B207" s="66" t="s">
        <v>670</v>
      </c>
      <c r="C207" s="67">
        <v>-1468.33</v>
      </c>
      <c r="D207" s="67">
        <v>0</v>
      </c>
      <c r="E207" s="67">
        <v>0</v>
      </c>
      <c r="F207" s="67">
        <v>-1468.33</v>
      </c>
    </row>
    <row r="208" spans="1:11" x14ac:dyDescent="0.25">
      <c r="A208" s="65" t="s">
        <v>671</v>
      </c>
      <c r="B208" s="66" t="s">
        <v>672</v>
      </c>
      <c r="C208" s="67">
        <v>427351.97</v>
      </c>
      <c r="D208" s="67">
        <v>134107.59</v>
      </c>
      <c r="E208" s="67">
        <v>0</v>
      </c>
      <c r="F208" s="67">
        <v>561459.56000000006</v>
      </c>
    </row>
    <row r="209" spans="1:6" x14ac:dyDescent="0.25">
      <c r="A209" s="65" t="s">
        <v>673</v>
      </c>
      <c r="B209" s="66" t="s">
        <v>674</v>
      </c>
      <c r="C209" s="67">
        <v>95891.98</v>
      </c>
      <c r="D209" s="67">
        <v>0</v>
      </c>
      <c r="E209" s="67">
        <v>0</v>
      </c>
      <c r="F209" s="67">
        <v>95891.98</v>
      </c>
    </row>
    <row r="210" spans="1:6" x14ac:dyDescent="0.25">
      <c r="A210" s="65" t="s">
        <v>675</v>
      </c>
      <c r="B210" s="66" t="s">
        <v>676</v>
      </c>
      <c r="C210" s="67">
        <v>26864.33</v>
      </c>
      <c r="D210" s="67">
        <v>7730.3000000000011</v>
      </c>
      <c r="E210" s="67">
        <v>0</v>
      </c>
      <c r="F210" s="67">
        <v>34594.630000000005</v>
      </c>
    </row>
    <row r="211" spans="1:6" x14ac:dyDescent="0.25">
      <c r="A211" s="65" t="s">
        <v>677</v>
      </c>
      <c r="B211" s="66" t="s">
        <v>678</v>
      </c>
      <c r="C211" s="67">
        <v>292000</v>
      </c>
      <c r="D211" s="67">
        <v>73000</v>
      </c>
      <c r="E211" s="67">
        <v>0</v>
      </c>
      <c r="F211" s="67">
        <v>365000</v>
      </c>
    </row>
    <row r="212" spans="1:6" x14ac:dyDescent="0.25">
      <c r="A212" s="65" t="s">
        <v>679</v>
      </c>
      <c r="B212" s="66" t="s">
        <v>680</v>
      </c>
      <c r="C212" s="67">
        <v>360965.49</v>
      </c>
      <c r="D212" s="67">
        <v>45423.380000000005</v>
      </c>
      <c r="E212" s="67">
        <v>2352.3000000000002</v>
      </c>
      <c r="F212" s="67">
        <v>404036.56999999995</v>
      </c>
    </row>
    <row r="213" spans="1:6" x14ac:dyDescent="0.25">
      <c r="A213" s="65" t="s">
        <v>681</v>
      </c>
      <c r="B213" s="66" t="s">
        <v>682</v>
      </c>
      <c r="C213" s="67">
        <v>3579.88</v>
      </c>
      <c r="D213" s="67">
        <v>6264.81</v>
      </c>
      <c r="E213" s="67">
        <v>6264.81</v>
      </c>
      <c r="F213" s="67">
        <v>3579.88</v>
      </c>
    </row>
    <row r="214" spans="1:6" x14ac:dyDescent="0.25">
      <c r="A214" s="63" t="s">
        <v>683</v>
      </c>
      <c r="B214" s="59" t="s">
        <v>684</v>
      </c>
      <c r="C214" s="64">
        <v>2483827.5099999998</v>
      </c>
      <c r="D214" s="64">
        <v>929869.19</v>
      </c>
      <c r="E214" s="64">
        <v>240807.9</v>
      </c>
      <c r="F214" s="64">
        <v>3172888.8000000003</v>
      </c>
    </row>
    <row r="215" spans="1:6" x14ac:dyDescent="0.25">
      <c r="A215" s="65" t="s">
        <v>685</v>
      </c>
      <c r="B215" s="66" t="s">
        <v>686</v>
      </c>
      <c r="C215" s="67">
        <v>1731931.51</v>
      </c>
      <c r="D215" s="67">
        <v>534505.61999999988</v>
      </c>
      <c r="E215" s="67">
        <v>132210.07999999999</v>
      </c>
      <c r="F215" s="67">
        <v>2134227.0500000007</v>
      </c>
    </row>
    <row r="216" spans="1:6" x14ac:dyDescent="0.25">
      <c r="A216" s="65" t="s">
        <v>687</v>
      </c>
      <c r="B216" s="66" t="s">
        <v>688</v>
      </c>
      <c r="C216" s="67">
        <v>27211.19</v>
      </c>
      <c r="D216" s="67">
        <v>16786.91</v>
      </c>
      <c r="E216" s="67">
        <v>11499.62</v>
      </c>
      <c r="F216" s="67">
        <v>32498.479999999985</v>
      </c>
    </row>
    <row r="217" spans="1:6" x14ac:dyDescent="0.25">
      <c r="A217" s="65" t="s">
        <v>689</v>
      </c>
      <c r="B217" s="66" t="s">
        <v>690</v>
      </c>
      <c r="C217" s="67">
        <v>504282.94</v>
      </c>
      <c r="D217" s="67">
        <v>314316.79000000004</v>
      </c>
      <c r="E217" s="67">
        <v>65485.080000000009</v>
      </c>
      <c r="F217" s="67">
        <v>753114.65</v>
      </c>
    </row>
    <row r="218" spans="1:6" x14ac:dyDescent="0.25">
      <c r="A218" s="65" t="s">
        <v>691</v>
      </c>
      <c r="B218" s="66" t="s">
        <v>692</v>
      </c>
      <c r="C218" s="67">
        <v>182837.3</v>
      </c>
      <c r="D218" s="67">
        <v>61179.87000000001</v>
      </c>
      <c r="E218" s="67">
        <v>31613.119999999999</v>
      </c>
      <c r="F218" s="67">
        <v>212404.04999999993</v>
      </c>
    </row>
    <row r="219" spans="1:6" x14ac:dyDescent="0.25">
      <c r="A219" s="65" t="s">
        <v>693</v>
      </c>
      <c r="B219" s="66" t="s">
        <v>694</v>
      </c>
      <c r="C219" s="67">
        <v>13493.65</v>
      </c>
      <c r="D219" s="67">
        <v>3080</v>
      </c>
      <c r="E219" s="67">
        <v>0</v>
      </c>
      <c r="F219" s="67">
        <v>16573.650000000001</v>
      </c>
    </row>
    <row r="220" spans="1:6" x14ac:dyDescent="0.25">
      <c r="A220" s="65" t="s">
        <v>695</v>
      </c>
      <c r="B220" s="66" t="s">
        <v>696</v>
      </c>
      <c r="C220" s="67">
        <v>24070.92</v>
      </c>
      <c r="D220" s="67">
        <v>0</v>
      </c>
      <c r="E220" s="67">
        <v>0</v>
      </c>
      <c r="F220" s="67">
        <v>24070.92</v>
      </c>
    </row>
    <row r="221" spans="1:6" x14ac:dyDescent="0.25">
      <c r="A221" s="63" t="s">
        <v>697</v>
      </c>
      <c r="B221" s="59" t="s">
        <v>698</v>
      </c>
      <c r="C221" s="64">
        <v>3330597.78</v>
      </c>
      <c r="D221" s="64">
        <v>809423.28999999992</v>
      </c>
      <c r="E221" s="64">
        <v>0</v>
      </c>
      <c r="F221" s="64">
        <v>4140021.0699999989</v>
      </c>
    </row>
    <row r="222" spans="1:6" x14ac:dyDescent="0.25">
      <c r="A222" s="65" t="s">
        <v>699</v>
      </c>
      <c r="B222" s="66" t="s">
        <v>700</v>
      </c>
      <c r="C222" s="67">
        <v>2131536.23</v>
      </c>
      <c r="D222" s="67">
        <v>565422.79999999993</v>
      </c>
      <c r="E222" s="67">
        <v>0</v>
      </c>
      <c r="F222" s="67">
        <v>2696959.0299999989</v>
      </c>
    </row>
    <row r="223" spans="1:6" x14ac:dyDescent="0.25">
      <c r="A223" s="65" t="s">
        <v>701</v>
      </c>
      <c r="B223" s="66" t="s">
        <v>702</v>
      </c>
      <c r="C223" s="67">
        <v>1117671.6599999999</v>
      </c>
      <c r="D223" s="67">
        <v>222395.49000000002</v>
      </c>
      <c r="E223" s="67">
        <v>0</v>
      </c>
      <c r="F223" s="67">
        <v>1340067.1500000001</v>
      </c>
    </row>
    <row r="224" spans="1:6" x14ac:dyDescent="0.25">
      <c r="A224" s="65" t="s">
        <v>703</v>
      </c>
      <c r="B224" s="66" t="s">
        <v>704</v>
      </c>
      <c r="C224" s="67">
        <v>81389.89</v>
      </c>
      <c r="D224" s="67">
        <v>21604.999999999996</v>
      </c>
      <c r="E224" s="67">
        <v>0</v>
      </c>
      <c r="F224" s="67">
        <v>102994.89</v>
      </c>
    </row>
    <row r="225" spans="1:9" x14ac:dyDescent="0.25">
      <c r="A225" s="65" t="s">
        <v>705</v>
      </c>
      <c r="B225" s="66" t="s">
        <v>706</v>
      </c>
      <c r="C225" s="67">
        <v>0</v>
      </c>
      <c r="D225" s="67">
        <v>0</v>
      </c>
      <c r="E225" s="67">
        <v>0</v>
      </c>
      <c r="F225" s="67">
        <v>0</v>
      </c>
    </row>
    <row r="226" spans="1:9" x14ac:dyDescent="0.25">
      <c r="A226" s="63" t="s">
        <v>707</v>
      </c>
      <c r="B226" s="59" t="s">
        <v>590</v>
      </c>
      <c r="C226" s="64">
        <v>2324111.9599999995</v>
      </c>
      <c r="D226" s="64">
        <v>589282.21000000008</v>
      </c>
      <c r="E226" s="64">
        <v>159146.87999999995</v>
      </c>
      <c r="F226" s="64">
        <v>2754247.2899999991</v>
      </c>
    </row>
    <row r="227" spans="1:9" x14ac:dyDescent="0.25">
      <c r="A227" s="65" t="s">
        <v>708</v>
      </c>
      <c r="B227" s="66" t="s">
        <v>709</v>
      </c>
      <c r="C227" s="67">
        <v>1113859.78</v>
      </c>
      <c r="D227" s="67">
        <v>251119.25</v>
      </c>
      <c r="E227" s="67">
        <v>103198.79999999997</v>
      </c>
      <c r="F227" s="67">
        <v>1261780.2299999997</v>
      </c>
    </row>
    <row r="228" spans="1:9" x14ac:dyDescent="0.25">
      <c r="A228" s="65" t="s">
        <v>710</v>
      </c>
      <c r="B228" s="66" t="s">
        <v>711</v>
      </c>
      <c r="C228" s="67">
        <v>127706.92</v>
      </c>
      <c r="D228" s="67">
        <v>62467.520000000004</v>
      </c>
      <c r="E228" s="67">
        <v>39088.129999999997</v>
      </c>
      <c r="F228" s="67">
        <v>151086.30999999997</v>
      </c>
    </row>
    <row r="229" spans="1:9" x14ac:dyDescent="0.25">
      <c r="A229" s="65" t="s">
        <v>712</v>
      </c>
      <c r="B229" s="66" t="s">
        <v>713</v>
      </c>
      <c r="C229" s="67">
        <v>49160.95</v>
      </c>
      <c r="D229" s="67">
        <v>19596.53</v>
      </c>
      <c r="E229" s="67">
        <v>12262.06</v>
      </c>
      <c r="F229" s="67">
        <v>56495.42</v>
      </c>
    </row>
    <row r="230" spans="1:9" x14ac:dyDescent="0.25">
      <c r="A230" s="65" t="s">
        <v>714</v>
      </c>
      <c r="B230" s="66" t="s">
        <v>715</v>
      </c>
      <c r="C230" s="67">
        <v>764401.09</v>
      </c>
      <c r="D230" s="67">
        <v>189300.48000000001</v>
      </c>
      <c r="E230" s="67">
        <v>2433.7100000000005</v>
      </c>
      <c r="F230" s="67">
        <v>951267.85999999987</v>
      </c>
    </row>
    <row r="231" spans="1:9" x14ac:dyDescent="0.25">
      <c r="A231" s="65" t="s">
        <v>716</v>
      </c>
      <c r="B231" s="66" t="s">
        <v>717</v>
      </c>
      <c r="C231" s="67">
        <v>194297.4</v>
      </c>
      <c r="D231" s="67">
        <v>47551.45</v>
      </c>
      <c r="E231" s="67">
        <v>467.11999999999995</v>
      </c>
      <c r="F231" s="67">
        <v>241381.72999999995</v>
      </c>
    </row>
    <row r="232" spans="1:9" x14ac:dyDescent="0.25">
      <c r="A232" s="65" t="s">
        <v>718</v>
      </c>
      <c r="B232" s="66" t="s">
        <v>719</v>
      </c>
      <c r="C232" s="67">
        <v>60953.69</v>
      </c>
      <c r="D232" s="67">
        <v>14917.4</v>
      </c>
      <c r="E232" s="67">
        <v>146.54</v>
      </c>
      <c r="F232" s="67">
        <v>75724.550000000017</v>
      </c>
    </row>
    <row r="233" spans="1:9" x14ac:dyDescent="0.25">
      <c r="A233" s="65" t="s">
        <v>720</v>
      </c>
      <c r="B233" s="66" t="s">
        <v>721</v>
      </c>
      <c r="C233" s="67">
        <v>6145.12</v>
      </c>
      <c r="D233" s="67">
        <v>2464.7800000000007</v>
      </c>
      <c r="E233" s="67">
        <v>1517.4900000000005</v>
      </c>
      <c r="F233" s="67">
        <v>7092.4100000000008</v>
      </c>
    </row>
    <row r="234" spans="1:9" x14ac:dyDescent="0.25">
      <c r="A234" s="65" t="s">
        <v>722</v>
      </c>
      <c r="B234" s="66" t="s">
        <v>723</v>
      </c>
      <c r="C234" s="67">
        <v>7587.01</v>
      </c>
      <c r="D234" s="67">
        <v>1864.8</v>
      </c>
      <c r="E234" s="67">
        <v>33.029999999999994</v>
      </c>
      <c r="F234" s="67">
        <v>9418.7800000000007</v>
      </c>
    </row>
    <row r="235" spans="1:9" x14ac:dyDescent="0.25">
      <c r="A235" s="63" t="s">
        <v>724</v>
      </c>
      <c r="B235" s="59" t="s">
        <v>725</v>
      </c>
      <c r="C235" s="64">
        <v>295736</v>
      </c>
      <c r="D235" s="64">
        <v>65371.61</v>
      </c>
      <c r="E235" s="64">
        <v>31794.51</v>
      </c>
      <c r="F235" s="64">
        <v>329313.10000000003</v>
      </c>
    </row>
    <row r="236" spans="1:9" x14ac:dyDescent="0.25">
      <c r="A236" s="65" t="s">
        <v>726</v>
      </c>
      <c r="B236" s="66" t="s">
        <v>727</v>
      </c>
      <c r="C236" s="67">
        <v>218647.71</v>
      </c>
      <c r="D236" s="67">
        <v>18876.939999999999</v>
      </c>
      <c r="E236" s="67">
        <v>0</v>
      </c>
      <c r="F236" s="67">
        <v>237524.65000000002</v>
      </c>
      <c r="H236" s="60">
        <v>183933.24</v>
      </c>
      <c r="I236" s="70">
        <v>-53591.410000000033</v>
      </c>
    </row>
    <row r="237" spans="1:9" x14ac:dyDescent="0.25">
      <c r="A237" s="65" t="s">
        <v>728</v>
      </c>
      <c r="B237" s="66" t="s">
        <v>725</v>
      </c>
      <c r="C237" s="67">
        <v>77088.289999999994</v>
      </c>
      <c r="D237" s="67">
        <v>46494.67</v>
      </c>
      <c r="E237" s="67">
        <v>31794.51</v>
      </c>
      <c r="F237" s="67">
        <v>91788.45</v>
      </c>
    </row>
    <row r="238" spans="1:9" x14ac:dyDescent="0.25">
      <c r="A238" s="63" t="s">
        <v>729</v>
      </c>
      <c r="B238" s="59" t="s">
        <v>730</v>
      </c>
      <c r="C238" s="64">
        <v>5010146.08</v>
      </c>
      <c r="D238" s="64">
        <v>1222313.0299999998</v>
      </c>
      <c r="E238" s="64">
        <v>138579.56</v>
      </c>
      <c r="F238" s="64">
        <v>6093879.5499999998</v>
      </c>
    </row>
    <row r="239" spans="1:9" x14ac:dyDescent="0.25">
      <c r="A239" s="63" t="s">
        <v>731</v>
      </c>
      <c r="B239" s="59" t="s">
        <v>732</v>
      </c>
      <c r="C239" s="64">
        <v>420395.7</v>
      </c>
      <c r="D239" s="64">
        <v>129261.23000000001</v>
      </c>
      <c r="E239" s="64">
        <v>0</v>
      </c>
      <c r="F239" s="64">
        <v>549656.92999999993</v>
      </c>
      <c r="I239" s="72"/>
    </row>
    <row r="240" spans="1:9" x14ac:dyDescent="0.25">
      <c r="A240" s="65" t="s">
        <v>733</v>
      </c>
      <c r="B240" s="66" t="s">
        <v>734</v>
      </c>
      <c r="C240" s="67">
        <v>100370.69</v>
      </c>
      <c r="D240" s="67">
        <v>36350.020000000004</v>
      </c>
      <c r="E240" s="67">
        <v>0</v>
      </c>
      <c r="F240" s="67">
        <v>136720.71</v>
      </c>
      <c r="H240" s="60">
        <v>215589.44</v>
      </c>
      <c r="I240" s="70">
        <v>78868.73000000001</v>
      </c>
    </row>
    <row r="241" spans="1:9" x14ac:dyDescent="0.25">
      <c r="A241" s="65" t="s">
        <v>735</v>
      </c>
      <c r="B241" s="66" t="s">
        <v>736</v>
      </c>
      <c r="C241" s="67">
        <v>217362.86</v>
      </c>
      <c r="D241" s="67">
        <v>72976.350000000006</v>
      </c>
      <c r="E241" s="67">
        <v>0</v>
      </c>
      <c r="F241" s="67">
        <v>290339.20999999996</v>
      </c>
      <c r="H241" s="60">
        <v>425530.47</v>
      </c>
      <c r="I241" s="70">
        <v>135191.26</v>
      </c>
    </row>
    <row r="242" spans="1:9" x14ac:dyDescent="0.25">
      <c r="A242" s="65" t="s">
        <v>737</v>
      </c>
      <c r="B242" s="66" t="s">
        <v>738</v>
      </c>
      <c r="C242" s="67">
        <v>74655.64</v>
      </c>
      <c r="D242" s="67">
        <v>14815.09</v>
      </c>
      <c r="E242" s="67">
        <v>0</v>
      </c>
      <c r="F242" s="67">
        <v>89470.73</v>
      </c>
      <c r="H242" s="60">
        <v>138953.14000000001</v>
      </c>
      <c r="I242" s="70">
        <v>49482.410000000018</v>
      </c>
    </row>
    <row r="243" spans="1:9" x14ac:dyDescent="0.25">
      <c r="A243" s="65" t="s">
        <v>739</v>
      </c>
      <c r="B243" s="66" t="s">
        <v>740</v>
      </c>
      <c r="C243" s="67">
        <v>28006.51</v>
      </c>
      <c r="D243" s="67">
        <v>5119.7700000000004</v>
      </c>
      <c r="E243" s="67">
        <v>0</v>
      </c>
      <c r="F243" s="67">
        <v>33126.279999999992</v>
      </c>
      <c r="H243" s="60">
        <v>69278.48</v>
      </c>
      <c r="I243" s="70">
        <v>36152.200000000004</v>
      </c>
    </row>
    <row r="244" spans="1:9" x14ac:dyDescent="0.25">
      <c r="A244" s="63" t="s">
        <v>741</v>
      </c>
      <c r="B244" s="59" t="s">
        <v>742</v>
      </c>
      <c r="C244" s="64">
        <v>2605877.4899999998</v>
      </c>
      <c r="D244" s="64">
        <v>789702.08</v>
      </c>
      <c r="E244" s="64">
        <v>115471.45999999999</v>
      </c>
      <c r="F244" s="64">
        <v>3280108.11</v>
      </c>
    </row>
    <row r="245" spans="1:9" x14ac:dyDescent="0.25">
      <c r="A245" s="65" t="s">
        <v>743</v>
      </c>
      <c r="B245" s="66" t="s">
        <v>744</v>
      </c>
      <c r="C245" s="67">
        <v>734289.02</v>
      </c>
      <c r="D245" s="67">
        <v>339938.37000000005</v>
      </c>
      <c r="E245" s="67">
        <v>8755.89</v>
      </c>
      <c r="F245" s="67">
        <v>1065471.5000000002</v>
      </c>
      <c r="H245" s="60">
        <v>2563357.09</v>
      </c>
      <c r="I245" s="71">
        <v>1497885.5899999996</v>
      </c>
    </row>
    <row r="246" spans="1:9" x14ac:dyDescent="0.25">
      <c r="A246" s="65" t="s">
        <v>745</v>
      </c>
      <c r="B246" s="66" t="s">
        <v>746</v>
      </c>
      <c r="C246" s="67">
        <v>572240.35</v>
      </c>
      <c r="D246" s="67">
        <v>209077.59000000003</v>
      </c>
      <c r="E246" s="67">
        <v>0</v>
      </c>
      <c r="F246" s="67">
        <v>781317.94000000018</v>
      </c>
      <c r="H246" s="60">
        <v>1774137.77</v>
      </c>
      <c r="I246" s="70">
        <v>-592083.94999999972</v>
      </c>
    </row>
    <row r="247" spans="1:9" x14ac:dyDescent="0.25">
      <c r="A247" s="65" t="s">
        <v>747</v>
      </c>
      <c r="B247" s="66" t="s">
        <v>748</v>
      </c>
      <c r="C247" s="67">
        <v>400735.88</v>
      </c>
      <c r="D247" s="67">
        <v>100297.57999999999</v>
      </c>
      <c r="E247" s="67">
        <v>100297.57999999999</v>
      </c>
      <c r="F247" s="67">
        <v>400735.88</v>
      </c>
    </row>
    <row r="248" spans="1:9" x14ac:dyDescent="0.25">
      <c r="A248" s="65" t="s">
        <v>749</v>
      </c>
      <c r="B248" s="66" t="s">
        <v>750</v>
      </c>
      <c r="C248" s="67">
        <v>861.13</v>
      </c>
      <c r="D248" s="67">
        <v>5481.15</v>
      </c>
      <c r="E248" s="67">
        <v>0</v>
      </c>
      <c r="F248" s="73">
        <v>6342.28</v>
      </c>
    </row>
    <row r="249" spans="1:9" x14ac:dyDescent="0.25">
      <c r="A249" s="65" t="s">
        <v>751</v>
      </c>
      <c r="B249" s="66" t="s">
        <v>752</v>
      </c>
      <c r="C249" s="67">
        <v>143032.95999999999</v>
      </c>
      <c r="D249" s="67">
        <v>9855.8899999999976</v>
      </c>
      <c r="E249" s="67">
        <v>1100</v>
      </c>
      <c r="F249" s="73">
        <v>151788.84999999998</v>
      </c>
    </row>
    <row r="250" spans="1:9" x14ac:dyDescent="0.25">
      <c r="A250" s="65" t="s">
        <v>753</v>
      </c>
      <c r="B250" s="66" t="s">
        <v>754</v>
      </c>
      <c r="C250" s="67">
        <v>0</v>
      </c>
      <c r="D250" s="67">
        <v>85362.83</v>
      </c>
      <c r="E250" s="67">
        <v>0</v>
      </c>
      <c r="F250" s="73">
        <v>85362.83</v>
      </c>
    </row>
    <row r="251" spans="1:9" x14ac:dyDescent="0.25">
      <c r="A251" s="65" t="s">
        <v>755</v>
      </c>
      <c r="B251" s="66" t="s">
        <v>756</v>
      </c>
      <c r="C251" s="67">
        <v>638334.23</v>
      </c>
      <c r="D251" s="67">
        <v>34038.939999999995</v>
      </c>
      <c r="E251" s="67">
        <v>5317.99</v>
      </c>
      <c r="F251" s="73">
        <v>667055.17999999993</v>
      </c>
    </row>
    <row r="252" spans="1:9" x14ac:dyDescent="0.25">
      <c r="A252" s="65" t="s">
        <v>757</v>
      </c>
      <c r="B252" s="66" t="s">
        <v>758</v>
      </c>
      <c r="C252" s="67">
        <v>74891.360000000001</v>
      </c>
      <c r="D252" s="67">
        <v>5649.73</v>
      </c>
      <c r="E252" s="67">
        <v>0</v>
      </c>
      <c r="F252" s="73">
        <v>80541.09</v>
      </c>
    </row>
    <row r="253" spans="1:9" x14ac:dyDescent="0.25">
      <c r="A253" s="65" t="s">
        <v>759</v>
      </c>
      <c r="B253" s="66" t="s">
        <v>760</v>
      </c>
      <c r="C253" s="67">
        <v>98207.16</v>
      </c>
      <c r="D253" s="67">
        <v>0</v>
      </c>
      <c r="E253" s="67">
        <v>0</v>
      </c>
      <c r="F253" s="73">
        <v>98207.16</v>
      </c>
    </row>
    <row r="254" spans="1:9" x14ac:dyDescent="0.25">
      <c r="A254" s="65" t="s">
        <v>761</v>
      </c>
      <c r="B254" s="66" t="s">
        <v>425</v>
      </c>
      <c r="C254" s="67">
        <v>-56714.6</v>
      </c>
      <c r="D254" s="67">
        <v>0</v>
      </c>
      <c r="E254" s="67">
        <v>0</v>
      </c>
      <c r="F254" s="73">
        <v>-56714.6</v>
      </c>
    </row>
    <row r="255" spans="1:9" x14ac:dyDescent="0.25">
      <c r="A255" s="63" t="s">
        <v>762</v>
      </c>
      <c r="B255" s="59" t="s">
        <v>763</v>
      </c>
      <c r="C255" s="64">
        <v>105158.69</v>
      </c>
      <c r="D255" s="64">
        <v>62475.75</v>
      </c>
      <c r="E255" s="64">
        <v>0</v>
      </c>
      <c r="F255" s="64">
        <v>167634.44</v>
      </c>
    </row>
    <row r="256" spans="1:9" x14ac:dyDescent="0.25">
      <c r="A256" s="65" t="s">
        <v>764</v>
      </c>
      <c r="B256" s="66" t="s">
        <v>765</v>
      </c>
      <c r="C256" s="67">
        <v>711</v>
      </c>
      <c r="D256" s="67">
        <v>3889.75</v>
      </c>
      <c r="E256" s="67">
        <v>0</v>
      </c>
      <c r="F256" s="73">
        <v>4600.75</v>
      </c>
    </row>
    <row r="257" spans="1:9" x14ac:dyDescent="0.25">
      <c r="A257" s="65" t="s">
        <v>766</v>
      </c>
      <c r="B257" s="66" t="s">
        <v>767</v>
      </c>
      <c r="C257" s="67">
        <v>38415.1</v>
      </c>
      <c r="D257" s="67">
        <v>22639.439999999999</v>
      </c>
      <c r="E257" s="67">
        <v>0</v>
      </c>
      <c r="F257" s="73">
        <v>61054.54</v>
      </c>
    </row>
    <row r="258" spans="1:9" x14ac:dyDescent="0.25">
      <c r="A258" s="65" t="s">
        <v>768</v>
      </c>
      <c r="B258" s="66" t="s">
        <v>769</v>
      </c>
      <c r="C258" s="67">
        <v>51227.59</v>
      </c>
      <c r="D258" s="67">
        <v>35946.559999999998</v>
      </c>
      <c r="E258" s="67">
        <v>0</v>
      </c>
      <c r="F258" s="73">
        <v>87174.14999999998</v>
      </c>
    </row>
    <row r="259" spans="1:9" x14ac:dyDescent="0.25">
      <c r="A259" s="65" t="s">
        <v>770</v>
      </c>
      <c r="B259" s="66" t="s">
        <v>771</v>
      </c>
      <c r="C259" s="67">
        <v>14805</v>
      </c>
      <c r="D259" s="67">
        <v>0</v>
      </c>
      <c r="E259" s="67">
        <v>0</v>
      </c>
      <c r="F259" s="73">
        <v>14805</v>
      </c>
    </row>
    <row r="260" spans="1:9" x14ac:dyDescent="0.25">
      <c r="A260" s="63" t="s">
        <v>772</v>
      </c>
      <c r="B260" s="59" t="s">
        <v>773</v>
      </c>
      <c r="C260" s="64">
        <v>446182.05999999988</v>
      </c>
      <c r="D260" s="64">
        <v>141135.03999999998</v>
      </c>
      <c r="E260" s="64">
        <v>0</v>
      </c>
      <c r="F260" s="64">
        <v>587317.1</v>
      </c>
    </row>
    <row r="261" spans="1:9" x14ac:dyDescent="0.25">
      <c r="A261" s="65" t="s">
        <v>774</v>
      </c>
      <c r="B261" s="66" t="s">
        <v>775</v>
      </c>
      <c r="C261" s="67">
        <v>176484.74</v>
      </c>
      <c r="D261" s="67">
        <v>49875</v>
      </c>
      <c r="E261" s="67">
        <v>0</v>
      </c>
      <c r="F261" s="67">
        <v>226359.74</v>
      </c>
      <c r="H261" s="60">
        <v>390166.84</v>
      </c>
      <c r="I261" s="70">
        <v>163807.10000000003</v>
      </c>
    </row>
    <row r="262" spans="1:9" x14ac:dyDescent="0.25">
      <c r="A262" s="65" t="s">
        <v>776</v>
      </c>
      <c r="B262" s="66" t="s">
        <v>777</v>
      </c>
      <c r="C262" s="67">
        <v>83811.539999999994</v>
      </c>
      <c r="D262" s="67">
        <v>23010.45</v>
      </c>
      <c r="E262" s="67">
        <v>0</v>
      </c>
      <c r="F262" s="67">
        <v>106821.98999999999</v>
      </c>
      <c r="H262" s="60">
        <v>179795.78</v>
      </c>
      <c r="I262" s="70">
        <v>72973.790000000008</v>
      </c>
    </row>
    <row r="263" spans="1:9" x14ac:dyDescent="0.25">
      <c r="A263" s="65" t="s">
        <v>778</v>
      </c>
      <c r="B263" s="66" t="s">
        <v>779</v>
      </c>
      <c r="C263" s="67">
        <v>163747.76999999999</v>
      </c>
      <c r="D263" s="67">
        <v>41562.589999999997</v>
      </c>
      <c r="E263" s="67">
        <v>0</v>
      </c>
      <c r="F263" s="67">
        <v>205310.36</v>
      </c>
      <c r="H263" s="60">
        <v>328977</v>
      </c>
      <c r="I263" s="70">
        <v>123666.64000000001</v>
      </c>
    </row>
    <row r="264" spans="1:9" x14ac:dyDescent="0.25">
      <c r="A264" s="65" t="s">
        <v>780</v>
      </c>
      <c r="B264" s="66" t="s">
        <v>781</v>
      </c>
      <c r="C264" s="67">
        <v>17180.91</v>
      </c>
      <c r="D264" s="67">
        <v>0</v>
      </c>
      <c r="E264" s="67">
        <v>0</v>
      </c>
      <c r="F264" s="67">
        <v>17180.91</v>
      </c>
      <c r="H264" s="60">
        <v>23704.13</v>
      </c>
      <c r="I264" s="70">
        <v>6523.2200000000012</v>
      </c>
    </row>
    <row r="265" spans="1:9" x14ac:dyDescent="0.25">
      <c r="A265" s="65" t="s">
        <v>782</v>
      </c>
      <c r="B265" s="66" t="s">
        <v>783</v>
      </c>
      <c r="C265" s="67">
        <v>1037.0999999999999</v>
      </c>
      <c r="D265" s="67">
        <v>0</v>
      </c>
      <c r="E265" s="67">
        <v>0</v>
      </c>
      <c r="F265" s="67">
        <v>1037.0999999999999</v>
      </c>
    </row>
    <row r="266" spans="1:9" x14ac:dyDescent="0.25">
      <c r="A266" s="65" t="s">
        <v>784</v>
      </c>
      <c r="B266" s="66" t="s">
        <v>785</v>
      </c>
      <c r="C266" s="67">
        <v>0</v>
      </c>
      <c r="D266" s="67">
        <v>2000</v>
      </c>
      <c r="E266" s="67">
        <v>0</v>
      </c>
      <c r="F266" s="67">
        <v>2000</v>
      </c>
    </row>
    <row r="267" spans="1:9" x14ac:dyDescent="0.25">
      <c r="A267" s="65" t="s">
        <v>786</v>
      </c>
      <c r="B267" s="66" t="s">
        <v>787</v>
      </c>
      <c r="C267" s="67">
        <v>3920</v>
      </c>
      <c r="D267" s="67">
        <v>1959.9999999999998</v>
      </c>
      <c r="E267" s="67">
        <v>0</v>
      </c>
      <c r="F267" s="67">
        <v>5879.9999999999982</v>
      </c>
    </row>
    <row r="268" spans="1:9" x14ac:dyDescent="0.25">
      <c r="A268" s="65" t="s">
        <v>788</v>
      </c>
      <c r="B268" s="66" t="s">
        <v>789</v>
      </c>
      <c r="C268" s="67">
        <v>0</v>
      </c>
      <c r="D268" s="67">
        <v>5355</v>
      </c>
      <c r="E268" s="67">
        <v>0</v>
      </c>
      <c r="F268" s="67">
        <v>5355</v>
      </c>
    </row>
    <row r="269" spans="1:9" x14ac:dyDescent="0.25">
      <c r="A269" s="65" t="s">
        <v>790</v>
      </c>
      <c r="B269" s="66" t="s">
        <v>139</v>
      </c>
      <c r="C269" s="67">
        <v>0</v>
      </c>
      <c r="D269" s="67">
        <v>17372</v>
      </c>
      <c r="E269" s="67">
        <v>0</v>
      </c>
      <c r="F269" s="67">
        <v>17372</v>
      </c>
      <c r="H269" s="60">
        <v>292500.87</v>
      </c>
      <c r="I269" s="70">
        <v>275128.87</v>
      </c>
    </row>
    <row r="270" spans="1:9" x14ac:dyDescent="0.25">
      <c r="A270" s="63" t="s">
        <v>791</v>
      </c>
      <c r="B270" s="59" t="s">
        <v>792</v>
      </c>
      <c r="C270" s="64">
        <v>98983.3</v>
      </c>
      <c r="D270" s="64">
        <v>0</v>
      </c>
      <c r="E270" s="64">
        <v>0</v>
      </c>
      <c r="F270" s="64">
        <v>98983.3</v>
      </c>
    </row>
    <row r="271" spans="1:9" x14ac:dyDescent="0.25">
      <c r="A271" s="65" t="s">
        <v>793</v>
      </c>
      <c r="B271" s="66" t="s">
        <v>794</v>
      </c>
      <c r="C271" s="67">
        <v>12313.74</v>
      </c>
      <c r="D271" s="67">
        <v>0</v>
      </c>
      <c r="E271" s="67">
        <v>0</v>
      </c>
      <c r="F271" s="67">
        <v>12313.74</v>
      </c>
    </row>
    <row r="272" spans="1:9" x14ac:dyDescent="0.25">
      <c r="A272" s="65" t="s">
        <v>795</v>
      </c>
      <c r="B272" s="66" t="s">
        <v>796</v>
      </c>
      <c r="C272" s="67">
        <v>86669.56</v>
      </c>
      <c r="D272" s="67">
        <v>0</v>
      </c>
      <c r="E272" s="67">
        <v>0</v>
      </c>
      <c r="F272" s="67">
        <v>86669.56</v>
      </c>
    </row>
    <row r="273" spans="1:6" x14ac:dyDescent="0.25">
      <c r="A273" s="65" t="s">
        <v>797</v>
      </c>
      <c r="B273" s="66" t="s">
        <v>798</v>
      </c>
      <c r="C273" s="67">
        <v>0</v>
      </c>
      <c r="D273" s="67">
        <v>0</v>
      </c>
      <c r="E273" s="67">
        <v>0</v>
      </c>
      <c r="F273" s="67">
        <v>0</v>
      </c>
    </row>
    <row r="274" spans="1:6" x14ac:dyDescent="0.25">
      <c r="A274" s="65" t="s">
        <v>799</v>
      </c>
      <c r="B274" s="66" t="s">
        <v>800</v>
      </c>
      <c r="C274" s="67">
        <v>0</v>
      </c>
      <c r="D274" s="67">
        <v>0</v>
      </c>
      <c r="E274" s="67">
        <v>0</v>
      </c>
      <c r="F274" s="67">
        <v>0</v>
      </c>
    </row>
    <row r="275" spans="1:6" x14ac:dyDescent="0.25">
      <c r="A275" s="65" t="s">
        <v>801</v>
      </c>
      <c r="B275" s="66" t="s">
        <v>802</v>
      </c>
      <c r="C275" s="67">
        <v>0</v>
      </c>
      <c r="D275" s="67">
        <v>0</v>
      </c>
      <c r="E275" s="67">
        <v>0</v>
      </c>
      <c r="F275" s="67">
        <v>0</v>
      </c>
    </row>
    <row r="276" spans="1:6" x14ac:dyDescent="0.25">
      <c r="A276" s="63" t="s">
        <v>803</v>
      </c>
      <c r="B276" s="59" t="s">
        <v>804</v>
      </c>
      <c r="C276" s="64">
        <v>0</v>
      </c>
      <c r="D276" s="64">
        <v>4156.24</v>
      </c>
      <c r="E276" s="64">
        <v>0</v>
      </c>
      <c r="F276" s="64">
        <v>4156.24</v>
      </c>
    </row>
    <row r="277" spans="1:6" x14ac:dyDescent="0.25">
      <c r="A277" s="65" t="s">
        <v>805</v>
      </c>
      <c r="B277" s="66" t="s">
        <v>806</v>
      </c>
      <c r="C277" s="67">
        <v>0</v>
      </c>
      <c r="D277" s="67">
        <v>0</v>
      </c>
      <c r="E277" s="67">
        <v>0</v>
      </c>
      <c r="F277" s="67">
        <v>0</v>
      </c>
    </row>
    <row r="278" spans="1:6" x14ac:dyDescent="0.25">
      <c r="A278" s="65" t="s">
        <v>807</v>
      </c>
      <c r="B278" s="66" t="s">
        <v>808</v>
      </c>
      <c r="C278" s="67">
        <v>0</v>
      </c>
      <c r="D278" s="67">
        <v>3976.24</v>
      </c>
      <c r="E278" s="67">
        <v>0</v>
      </c>
      <c r="F278" s="67">
        <v>3976.24</v>
      </c>
    </row>
    <row r="279" spans="1:6" x14ac:dyDescent="0.25">
      <c r="A279" s="65" t="s">
        <v>809</v>
      </c>
      <c r="B279" s="66" t="s">
        <v>810</v>
      </c>
      <c r="C279" s="67">
        <v>0</v>
      </c>
      <c r="D279" s="67">
        <v>180</v>
      </c>
      <c r="E279" s="67">
        <v>0</v>
      </c>
      <c r="F279" s="67">
        <v>180</v>
      </c>
    </row>
    <row r="280" spans="1:6" x14ac:dyDescent="0.25">
      <c r="A280" s="63" t="s">
        <v>811</v>
      </c>
      <c r="B280" s="59" t="s">
        <v>812</v>
      </c>
      <c r="C280" s="64">
        <v>1333548.8400000001</v>
      </c>
      <c r="D280" s="64">
        <v>99738.929999999978</v>
      </c>
      <c r="E280" s="64">
        <v>23108.1</v>
      </c>
      <c r="F280" s="64">
        <v>1410179.6700000002</v>
      </c>
    </row>
    <row r="281" spans="1:6" x14ac:dyDescent="0.25">
      <c r="A281" s="65" t="s">
        <v>813</v>
      </c>
      <c r="B281" s="66" t="s">
        <v>814</v>
      </c>
      <c r="C281" s="67">
        <v>27602.74</v>
      </c>
      <c r="D281" s="67">
        <v>347.4</v>
      </c>
      <c r="E281" s="67">
        <v>0</v>
      </c>
      <c r="F281" s="67">
        <v>27950.140000000003</v>
      </c>
    </row>
    <row r="282" spans="1:6" x14ac:dyDescent="0.25">
      <c r="A282" s="65" t="s">
        <v>815</v>
      </c>
      <c r="B282" s="66" t="s">
        <v>816</v>
      </c>
      <c r="C282" s="67">
        <v>5898.16</v>
      </c>
      <c r="D282" s="67">
        <v>5776.17</v>
      </c>
      <c r="E282" s="67">
        <v>0</v>
      </c>
      <c r="F282" s="67">
        <v>11674.33</v>
      </c>
    </row>
    <row r="283" spans="1:6" x14ac:dyDescent="0.25">
      <c r="A283" s="65" t="s">
        <v>817</v>
      </c>
      <c r="B283" s="66" t="s">
        <v>818</v>
      </c>
      <c r="C283" s="67">
        <v>530339.52</v>
      </c>
      <c r="D283" s="67">
        <v>0</v>
      </c>
      <c r="E283" s="67">
        <v>0</v>
      </c>
      <c r="F283" s="73">
        <v>530339.52</v>
      </c>
    </row>
    <row r="284" spans="1:6" x14ac:dyDescent="0.25">
      <c r="A284" s="65" t="s">
        <v>819</v>
      </c>
      <c r="B284" s="66" t="s">
        <v>820</v>
      </c>
      <c r="C284" s="67">
        <v>120059.15</v>
      </c>
      <c r="D284" s="67">
        <v>1801.1</v>
      </c>
      <c r="E284" s="67">
        <v>1801.1</v>
      </c>
      <c r="F284" s="67">
        <v>120059.15</v>
      </c>
    </row>
    <row r="285" spans="1:6" x14ac:dyDescent="0.25">
      <c r="A285" s="65" t="s">
        <v>821</v>
      </c>
      <c r="B285" s="66" t="s">
        <v>822</v>
      </c>
      <c r="C285" s="67">
        <v>57753.82</v>
      </c>
      <c r="D285" s="67">
        <v>6624.01</v>
      </c>
      <c r="E285" s="67">
        <v>0</v>
      </c>
      <c r="F285" s="67">
        <v>64377.83</v>
      </c>
    </row>
    <row r="286" spans="1:6" x14ac:dyDescent="0.25">
      <c r="A286" s="65" t="s">
        <v>823</v>
      </c>
      <c r="B286" s="66" t="s">
        <v>824</v>
      </c>
      <c r="C286" s="67">
        <v>2976.68</v>
      </c>
      <c r="D286" s="67">
        <v>741.91000000000008</v>
      </c>
      <c r="E286" s="67">
        <v>0</v>
      </c>
      <c r="F286" s="67">
        <v>3718.59</v>
      </c>
    </row>
    <row r="287" spans="1:6" x14ac:dyDescent="0.25">
      <c r="A287" s="65" t="s">
        <v>825</v>
      </c>
      <c r="B287" s="66" t="s">
        <v>826</v>
      </c>
      <c r="C287" s="67">
        <v>780.19</v>
      </c>
      <c r="D287" s="67">
        <v>14379.119999999999</v>
      </c>
      <c r="E287" s="67">
        <v>0</v>
      </c>
      <c r="F287" s="67">
        <v>15159.31</v>
      </c>
    </row>
    <row r="288" spans="1:6" x14ac:dyDescent="0.25">
      <c r="A288" s="65" t="s">
        <v>827</v>
      </c>
      <c r="B288" s="66" t="s">
        <v>828</v>
      </c>
      <c r="C288" s="67">
        <v>16634.52</v>
      </c>
      <c r="D288" s="67">
        <v>4158.63</v>
      </c>
      <c r="E288" s="67">
        <v>0</v>
      </c>
      <c r="F288" s="67">
        <v>20793.150000000001</v>
      </c>
    </row>
    <row r="289" spans="1:9" x14ac:dyDescent="0.25">
      <c r="A289" s="65" t="s">
        <v>829</v>
      </c>
      <c r="B289" s="66" t="s">
        <v>830</v>
      </c>
      <c r="C289" s="67">
        <v>99384</v>
      </c>
      <c r="D289" s="67">
        <v>25307</v>
      </c>
      <c r="E289" s="67">
        <v>21307</v>
      </c>
      <c r="F289" s="67">
        <v>103384</v>
      </c>
    </row>
    <row r="290" spans="1:9" x14ac:dyDescent="0.25">
      <c r="A290" s="65" t="s">
        <v>831</v>
      </c>
      <c r="B290" s="66" t="s">
        <v>832</v>
      </c>
      <c r="C290" s="67">
        <v>472120.06</v>
      </c>
      <c r="D290" s="67">
        <v>40603.589999999982</v>
      </c>
      <c r="E290" s="67">
        <v>0</v>
      </c>
      <c r="F290" s="67">
        <v>512723.65000000008</v>
      </c>
    </row>
    <row r="291" spans="1:9" x14ac:dyDescent="0.25">
      <c r="A291" s="63" t="s">
        <v>93</v>
      </c>
      <c r="B291" s="59" t="s">
        <v>833</v>
      </c>
      <c r="C291" s="64">
        <v>850443.66000000015</v>
      </c>
      <c r="D291" s="64">
        <v>754108.1399999999</v>
      </c>
      <c r="E291" s="64">
        <v>54255.259999999995</v>
      </c>
      <c r="F291" s="64">
        <v>1550296.5400000003</v>
      </c>
      <c r="H291" s="60">
        <v>5106536.54</v>
      </c>
      <c r="I291" s="71">
        <v>3556240</v>
      </c>
    </row>
    <row r="292" spans="1:9" x14ac:dyDescent="0.25">
      <c r="A292" s="63" t="s">
        <v>834</v>
      </c>
      <c r="B292" s="59" t="s">
        <v>835</v>
      </c>
      <c r="C292" s="64">
        <v>850443.66000000015</v>
      </c>
      <c r="D292" s="64">
        <v>754108.1399999999</v>
      </c>
      <c r="E292" s="64">
        <v>54255.259999999995</v>
      </c>
      <c r="F292" s="64">
        <v>1550296.5400000003</v>
      </c>
      <c r="I292" s="74">
        <v>3025900.48</v>
      </c>
    </row>
    <row r="293" spans="1:9" x14ac:dyDescent="0.25">
      <c r="A293" s="63" t="s">
        <v>836</v>
      </c>
      <c r="B293" s="59" t="s">
        <v>837</v>
      </c>
      <c r="C293" s="64">
        <v>597786.49000000011</v>
      </c>
      <c r="D293" s="64">
        <v>460671.11</v>
      </c>
      <c r="E293" s="64">
        <v>24789.3</v>
      </c>
      <c r="F293" s="64">
        <v>1033668.3000000002</v>
      </c>
    </row>
    <row r="294" spans="1:9" x14ac:dyDescent="0.25">
      <c r="A294" s="65" t="s">
        <v>838</v>
      </c>
      <c r="B294" s="66" t="s">
        <v>839</v>
      </c>
      <c r="C294" s="67">
        <v>0</v>
      </c>
      <c r="D294" s="67">
        <v>287915.46999999997</v>
      </c>
      <c r="E294" s="67">
        <v>0</v>
      </c>
      <c r="F294" s="67">
        <v>287915.46999999997</v>
      </c>
    </row>
    <row r="295" spans="1:9" x14ac:dyDescent="0.25">
      <c r="A295" s="65" t="s">
        <v>840</v>
      </c>
      <c r="B295" s="66" t="s">
        <v>841</v>
      </c>
      <c r="C295" s="67">
        <v>0</v>
      </c>
      <c r="D295" s="67">
        <v>0</v>
      </c>
      <c r="E295" s="67">
        <v>0</v>
      </c>
      <c r="F295" s="67">
        <v>0</v>
      </c>
    </row>
    <row r="296" spans="1:9" x14ac:dyDescent="0.25">
      <c r="A296" s="65" t="s">
        <v>842</v>
      </c>
      <c r="B296" s="66" t="s">
        <v>843</v>
      </c>
      <c r="C296" s="67">
        <v>0</v>
      </c>
      <c r="D296" s="67">
        <v>88645.15</v>
      </c>
      <c r="E296" s="67">
        <v>3000</v>
      </c>
      <c r="F296" s="67">
        <v>85645.15</v>
      </c>
    </row>
    <row r="297" spans="1:9" x14ac:dyDescent="0.25">
      <c r="A297" s="65" t="s">
        <v>844</v>
      </c>
      <c r="B297" s="66" t="s">
        <v>845</v>
      </c>
      <c r="C297" s="67">
        <v>4800</v>
      </c>
      <c r="D297" s="67">
        <v>0</v>
      </c>
      <c r="E297" s="67">
        <v>0</v>
      </c>
      <c r="F297" s="67">
        <v>4800</v>
      </c>
    </row>
    <row r="298" spans="1:9" x14ac:dyDescent="0.25">
      <c r="A298" s="65" t="s">
        <v>846</v>
      </c>
      <c r="B298" s="66" t="s">
        <v>847</v>
      </c>
      <c r="C298" s="67">
        <v>0</v>
      </c>
      <c r="D298" s="67">
        <v>661.65</v>
      </c>
      <c r="E298" s="67">
        <v>0</v>
      </c>
      <c r="F298" s="67">
        <v>661.65</v>
      </c>
    </row>
    <row r="299" spans="1:9" x14ac:dyDescent="0.25">
      <c r="A299" s="65" t="s">
        <v>848</v>
      </c>
      <c r="B299" s="66" t="s">
        <v>849</v>
      </c>
      <c r="C299" s="67">
        <v>0</v>
      </c>
      <c r="D299" s="67">
        <v>0</v>
      </c>
      <c r="E299" s="67">
        <v>0</v>
      </c>
      <c r="F299" s="67">
        <v>0</v>
      </c>
    </row>
    <row r="300" spans="1:9" x14ac:dyDescent="0.25">
      <c r="A300" s="65" t="s">
        <v>850</v>
      </c>
      <c r="B300" s="66" t="s">
        <v>851</v>
      </c>
      <c r="C300" s="67">
        <v>0</v>
      </c>
      <c r="D300" s="67">
        <v>61659.54</v>
      </c>
      <c r="E300" s="67">
        <v>21789.3</v>
      </c>
      <c r="F300" s="67">
        <v>39870.240000000005</v>
      </c>
    </row>
    <row r="301" spans="1:9" x14ac:dyDescent="0.25">
      <c r="A301" s="65" t="s">
        <v>852</v>
      </c>
      <c r="B301" s="66" t="s">
        <v>853</v>
      </c>
      <c r="C301" s="67">
        <v>0</v>
      </c>
      <c r="D301" s="67">
        <v>21789.3</v>
      </c>
      <c r="E301" s="67">
        <v>0</v>
      </c>
      <c r="F301" s="67">
        <v>21789.3</v>
      </c>
    </row>
    <row r="302" spans="1:9" x14ac:dyDescent="0.25">
      <c r="A302" s="65" t="s">
        <v>854</v>
      </c>
      <c r="B302" s="66" t="s">
        <v>855</v>
      </c>
      <c r="C302" s="67">
        <v>0</v>
      </c>
      <c r="D302" s="67">
        <v>0</v>
      </c>
      <c r="E302" s="67">
        <v>0</v>
      </c>
      <c r="F302" s="67">
        <v>0</v>
      </c>
    </row>
    <row r="303" spans="1:9" x14ac:dyDescent="0.25">
      <c r="A303" s="65" t="s">
        <v>856</v>
      </c>
      <c r="B303" s="66" t="s">
        <v>857</v>
      </c>
      <c r="C303" s="67">
        <v>0</v>
      </c>
      <c r="D303" s="67">
        <v>0</v>
      </c>
      <c r="E303" s="67">
        <v>0</v>
      </c>
      <c r="F303" s="67">
        <v>0</v>
      </c>
    </row>
    <row r="304" spans="1:9" x14ac:dyDescent="0.25">
      <c r="A304" s="65" t="s">
        <v>858</v>
      </c>
      <c r="B304" s="66" t="s">
        <v>859</v>
      </c>
      <c r="C304" s="67">
        <v>0</v>
      </c>
      <c r="D304" s="67">
        <v>0</v>
      </c>
      <c r="E304" s="67">
        <v>0</v>
      </c>
      <c r="F304" s="67">
        <v>0</v>
      </c>
    </row>
    <row r="305" spans="1:6" x14ac:dyDescent="0.25">
      <c r="A305" s="65" t="s">
        <v>860</v>
      </c>
      <c r="B305" s="66" t="s">
        <v>861</v>
      </c>
      <c r="C305" s="67">
        <v>0</v>
      </c>
      <c r="D305" s="67">
        <v>0</v>
      </c>
      <c r="E305" s="67">
        <v>0</v>
      </c>
      <c r="F305" s="67">
        <v>0</v>
      </c>
    </row>
    <row r="306" spans="1:6" x14ac:dyDescent="0.25">
      <c r="A306" s="65" t="s">
        <v>862</v>
      </c>
      <c r="B306" s="66" t="s">
        <v>863</v>
      </c>
      <c r="C306" s="67">
        <v>0</v>
      </c>
      <c r="D306" s="67">
        <v>0</v>
      </c>
      <c r="E306" s="67">
        <v>0</v>
      </c>
      <c r="F306" s="67">
        <v>0</v>
      </c>
    </row>
    <row r="307" spans="1:6" x14ac:dyDescent="0.25">
      <c r="A307" s="65" t="s">
        <v>864</v>
      </c>
      <c r="B307" s="66" t="s">
        <v>865</v>
      </c>
      <c r="C307" s="67">
        <v>0</v>
      </c>
      <c r="D307" s="67">
        <v>0</v>
      </c>
      <c r="E307" s="67">
        <v>0</v>
      </c>
      <c r="F307" s="67">
        <v>0</v>
      </c>
    </row>
    <row r="308" spans="1:6" x14ac:dyDescent="0.25">
      <c r="A308" s="65" t="s">
        <v>866</v>
      </c>
      <c r="B308" s="66" t="s">
        <v>867</v>
      </c>
      <c r="C308" s="67">
        <v>0</v>
      </c>
      <c r="D308" s="67">
        <v>0</v>
      </c>
      <c r="E308" s="67">
        <v>0</v>
      </c>
      <c r="F308" s="67">
        <v>0</v>
      </c>
    </row>
    <row r="309" spans="1:6" x14ac:dyDescent="0.25">
      <c r="A309" s="65" t="s">
        <v>868</v>
      </c>
      <c r="B309" s="66" t="s">
        <v>869</v>
      </c>
      <c r="C309" s="67">
        <v>952.54</v>
      </c>
      <c r="D309" s="67">
        <v>0</v>
      </c>
      <c r="E309" s="67">
        <v>0</v>
      </c>
      <c r="F309" s="67">
        <v>952.54</v>
      </c>
    </row>
    <row r="310" spans="1:6" x14ac:dyDescent="0.25">
      <c r="A310" s="65" t="s">
        <v>870</v>
      </c>
      <c r="B310" s="66" t="s">
        <v>871</v>
      </c>
      <c r="C310" s="67">
        <v>73390.16</v>
      </c>
      <c r="D310" s="67">
        <v>0</v>
      </c>
      <c r="E310" s="67">
        <v>0</v>
      </c>
      <c r="F310" s="67">
        <v>73390.16</v>
      </c>
    </row>
    <row r="311" spans="1:6" x14ac:dyDescent="0.25">
      <c r="A311" s="65" t="s">
        <v>872</v>
      </c>
      <c r="B311" s="66" t="s">
        <v>873</v>
      </c>
      <c r="C311" s="67">
        <v>4666.8</v>
      </c>
      <c r="D311" s="67">
        <v>0</v>
      </c>
      <c r="E311" s="67">
        <v>0</v>
      </c>
      <c r="F311" s="67">
        <v>4666.8</v>
      </c>
    </row>
    <row r="312" spans="1:6" x14ac:dyDescent="0.25">
      <c r="A312" s="65" t="s">
        <v>874</v>
      </c>
      <c r="B312" s="66" t="s">
        <v>875</v>
      </c>
      <c r="C312" s="67">
        <v>535128.28</v>
      </c>
      <c r="D312" s="67">
        <v>0</v>
      </c>
      <c r="E312" s="67">
        <v>0</v>
      </c>
      <c r="F312" s="67">
        <v>535128.28</v>
      </c>
    </row>
    <row r="313" spans="1:6" x14ac:dyDescent="0.25">
      <c r="A313" s="65" t="s">
        <v>876</v>
      </c>
      <c r="B313" s="66" t="s">
        <v>877</v>
      </c>
      <c r="C313" s="67">
        <v>12558.06</v>
      </c>
      <c r="D313" s="67">
        <v>0</v>
      </c>
      <c r="E313" s="67">
        <v>0</v>
      </c>
      <c r="F313" s="67">
        <v>12558.06</v>
      </c>
    </row>
    <row r="314" spans="1:6" x14ac:dyDescent="0.25">
      <c r="A314" s="65" t="s">
        <v>878</v>
      </c>
      <c r="B314" s="66" t="s">
        <v>879</v>
      </c>
      <c r="C314" s="67">
        <v>-82082.89</v>
      </c>
      <c r="D314" s="67">
        <v>0</v>
      </c>
      <c r="E314" s="67">
        <v>0</v>
      </c>
      <c r="F314" s="67">
        <v>-82082.89</v>
      </c>
    </row>
    <row r="315" spans="1:6" x14ac:dyDescent="0.25">
      <c r="A315" s="65" t="s">
        <v>880</v>
      </c>
      <c r="B315" s="66" t="s">
        <v>881</v>
      </c>
      <c r="C315" s="67">
        <v>4560</v>
      </c>
      <c r="D315" s="67">
        <v>0</v>
      </c>
      <c r="E315" s="67">
        <v>0</v>
      </c>
      <c r="F315" s="67">
        <v>4560</v>
      </c>
    </row>
    <row r="316" spans="1:6" x14ac:dyDescent="0.25">
      <c r="A316" s="65" t="s">
        <v>882</v>
      </c>
      <c r="B316" s="66" t="s">
        <v>883</v>
      </c>
      <c r="C316" s="67">
        <v>43813.54</v>
      </c>
      <c r="D316" s="67">
        <v>0</v>
      </c>
      <c r="E316" s="67">
        <v>0</v>
      </c>
      <c r="F316" s="67">
        <v>43813.54</v>
      </c>
    </row>
    <row r="317" spans="1:6" x14ac:dyDescent="0.25">
      <c r="A317" s="63" t="s">
        <v>884</v>
      </c>
      <c r="B317" s="59" t="s">
        <v>885</v>
      </c>
      <c r="C317" s="64">
        <v>113000.5</v>
      </c>
      <c r="D317" s="64">
        <v>18569.25</v>
      </c>
      <c r="E317" s="64">
        <v>8606.4</v>
      </c>
      <c r="F317" s="64">
        <v>122963.35</v>
      </c>
    </row>
    <row r="318" spans="1:6" x14ac:dyDescent="0.25">
      <c r="A318" s="65" t="s">
        <v>886</v>
      </c>
      <c r="B318" s="66" t="s">
        <v>887</v>
      </c>
      <c r="C318" s="67">
        <v>108190.5</v>
      </c>
      <c r="D318" s="67">
        <v>1320</v>
      </c>
      <c r="E318" s="67">
        <v>0</v>
      </c>
      <c r="F318" s="67">
        <v>109510.5</v>
      </c>
    </row>
    <row r="319" spans="1:6" x14ac:dyDescent="0.25">
      <c r="A319" s="65" t="s">
        <v>888</v>
      </c>
      <c r="B319" s="66" t="s">
        <v>889</v>
      </c>
      <c r="C319" s="67">
        <v>0</v>
      </c>
      <c r="D319" s="67">
        <v>4392.8500000000004</v>
      </c>
      <c r="E319" s="67">
        <v>0</v>
      </c>
      <c r="F319" s="67">
        <v>4392.8500000000004</v>
      </c>
    </row>
    <row r="320" spans="1:6" x14ac:dyDescent="0.25">
      <c r="A320" s="65" t="s">
        <v>890</v>
      </c>
      <c r="B320" s="66" t="s">
        <v>891</v>
      </c>
      <c r="C320" s="67">
        <v>0</v>
      </c>
      <c r="D320" s="67">
        <v>11606.4</v>
      </c>
      <c r="E320" s="67">
        <v>8606.4</v>
      </c>
      <c r="F320" s="67">
        <v>3000</v>
      </c>
    </row>
    <row r="321" spans="1:6" x14ac:dyDescent="0.25">
      <c r="A321" s="65" t="s">
        <v>892</v>
      </c>
      <c r="B321" s="66" t="s">
        <v>893</v>
      </c>
      <c r="C321" s="67">
        <v>0</v>
      </c>
      <c r="D321" s="67">
        <v>0</v>
      </c>
      <c r="E321" s="67">
        <v>0</v>
      </c>
      <c r="F321" s="67">
        <v>0</v>
      </c>
    </row>
    <row r="322" spans="1:6" x14ac:dyDescent="0.25">
      <c r="A322" s="65" t="s">
        <v>894</v>
      </c>
      <c r="B322" s="66" t="s">
        <v>895</v>
      </c>
      <c r="C322" s="67">
        <v>4810</v>
      </c>
      <c r="D322" s="67">
        <v>1250</v>
      </c>
      <c r="E322" s="67">
        <v>0</v>
      </c>
      <c r="F322" s="67">
        <v>6060</v>
      </c>
    </row>
    <row r="323" spans="1:6" x14ac:dyDescent="0.25">
      <c r="A323" s="63" t="s">
        <v>896</v>
      </c>
      <c r="B323" s="59" t="s">
        <v>897</v>
      </c>
      <c r="C323" s="64">
        <v>103485.79000000001</v>
      </c>
      <c r="D323" s="64">
        <v>229525.30999999997</v>
      </c>
      <c r="E323" s="64">
        <v>15869.560000000001</v>
      </c>
      <c r="F323" s="64">
        <v>317141.53999999998</v>
      </c>
    </row>
    <row r="324" spans="1:6" x14ac:dyDescent="0.25">
      <c r="A324" s="65" t="s">
        <v>898</v>
      </c>
      <c r="B324" s="66" t="s">
        <v>899</v>
      </c>
      <c r="C324" s="67">
        <v>44539.1</v>
      </c>
      <c r="D324" s="67">
        <v>21158.71</v>
      </c>
      <c r="E324" s="67">
        <v>15869.560000000001</v>
      </c>
      <c r="F324" s="67">
        <v>49828.250000000007</v>
      </c>
    </row>
    <row r="325" spans="1:6" x14ac:dyDescent="0.25">
      <c r="A325" s="65" t="s">
        <v>900</v>
      </c>
      <c r="B325" s="66" t="s">
        <v>818</v>
      </c>
      <c r="C325" s="67">
        <v>0</v>
      </c>
      <c r="D325" s="67">
        <v>203802.89999999997</v>
      </c>
      <c r="E325" s="67">
        <v>0</v>
      </c>
      <c r="F325" s="67">
        <v>203802.89999999997</v>
      </c>
    </row>
    <row r="326" spans="1:6" x14ac:dyDescent="0.25">
      <c r="A326" s="65" t="s">
        <v>901</v>
      </c>
      <c r="B326" s="66" t="s">
        <v>902</v>
      </c>
      <c r="C326" s="67">
        <v>157.80000000000001</v>
      </c>
      <c r="D326" s="67">
        <v>0</v>
      </c>
      <c r="E326" s="67">
        <v>0</v>
      </c>
      <c r="F326" s="67">
        <v>157.80000000000001</v>
      </c>
    </row>
    <row r="327" spans="1:6" x14ac:dyDescent="0.25">
      <c r="A327" s="65" t="s">
        <v>903</v>
      </c>
      <c r="B327" s="66" t="s">
        <v>904</v>
      </c>
      <c r="C327" s="67">
        <v>55975.199999999997</v>
      </c>
      <c r="D327" s="67">
        <v>0</v>
      </c>
      <c r="E327" s="67">
        <v>0</v>
      </c>
      <c r="F327" s="67">
        <v>55975.199999999997</v>
      </c>
    </row>
    <row r="328" spans="1:6" x14ac:dyDescent="0.25">
      <c r="A328" s="65" t="s">
        <v>905</v>
      </c>
      <c r="B328" s="66" t="s">
        <v>849</v>
      </c>
      <c r="C328" s="67">
        <v>0</v>
      </c>
      <c r="D328" s="67">
        <v>0</v>
      </c>
      <c r="E328" s="67">
        <v>0</v>
      </c>
      <c r="F328" s="67">
        <v>0</v>
      </c>
    </row>
    <row r="329" spans="1:6" x14ac:dyDescent="0.25">
      <c r="A329" s="65" t="s">
        <v>906</v>
      </c>
      <c r="B329" s="66" t="s">
        <v>907</v>
      </c>
      <c r="C329" s="67">
        <v>2813.69</v>
      </c>
      <c r="D329" s="67">
        <v>2813.7</v>
      </c>
      <c r="E329" s="67">
        <v>0</v>
      </c>
      <c r="F329" s="67">
        <v>5627.3899999999994</v>
      </c>
    </row>
    <row r="330" spans="1:6" x14ac:dyDescent="0.25">
      <c r="A330" s="65" t="s">
        <v>908</v>
      </c>
      <c r="B330" s="66" t="s">
        <v>909</v>
      </c>
      <c r="C330" s="67">
        <v>0</v>
      </c>
      <c r="D330" s="67">
        <v>1750</v>
      </c>
      <c r="E330" s="67">
        <v>0</v>
      </c>
      <c r="F330" s="67">
        <v>1750</v>
      </c>
    </row>
    <row r="331" spans="1:6" x14ac:dyDescent="0.25">
      <c r="A331" s="63" t="s">
        <v>910</v>
      </c>
      <c r="B331" s="59" t="s">
        <v>911</v>
      </c>
      <c r="C331" s="64">
        <v>36170.879999999997</v>
      </c>
      <c r="D331" s="64">
        <v>45342.47</v>
      </c>
      <c r="E331" s="64">
        <v>4990</v>
      </c>
      <c r="F331" s="64">
        <v>76523.350000000006</v>
      </c>
    </row>
    <row r="332" spans="1:6" x14ac:dyDescent="0.25">
      <c r="A332" s="65" t="s">
        <v>912</v>
      </c>
      <c r="B332" s="66" t="s">
        <v>913</v>
      </c>
      <c r="C332" s="67">
        <v>9876.02</v>
      </c>
      <c r="D332" s="67">
        <v>0</v>
      </c>
      <c r="E332" s="67">
        <v>0</v>
      </c>
      <c r="F332" s="67">
        <v>9876.02</v>
      </c>
    </row>
    <row r="333" spans="1:6" x14ac:dyDescent="0.25">
      <c r="A333" s="65" t="s">
        <v>914</v>
      </c>
      <c r="B333" s="66" t="s">
        <v>915</v>
      </c>
      <c r="C333" s="67">
        <v>8161.78</v>
      </c>
      <c r="D333" s="67">
        <v>0</v>
      </c>
      <c r="E333" s="67">
        <v>0</v>
      </c>
      <c r="F333" s="67">
        <v>8161.78</v>
      </c>
    </row>
    <row r="334" spans="1:6" x14ac:dyDescent="0.25">
      <c r="A334" s="65" t="s">
        <v>916</v>
      </c>
      <c r="B334" s="66" t="s">
        <v>917</v>
      </c>
      <c r="C334" s="67">
        <v>9509.15</v>
      </c>
      <c r="D334" s="67">
        <v>45342.47</v>
      </c>
      <c r="E334" s="67">
        <v>4990</v>
      </c>
      <c r="F334" s="67">
        <v>49861.619999999995</v>
      </c>
    </row>
    <row r="335" spans="1:6" x14ac:dyDescent="0.25">
      <c r="A335" s="65" t="s">
        <v>918</v>
      </c>
      <c r="B335" s="66" t="s">
        <v>919</v>
      </c>
      <c r="C335" s="67">
        <v>4135.3</v>
      </c>
      <c r="D335" s="67">
        <v>0</v>
      </c>
      <c r="E335" s="67">
        <v>0</v>
      </c>
      <c r="F335" s="67">
        <v>4135.3</v>
      </c>
    </row>
    <row r="336" spans="1:6" x14ac:dyDescent="0.25">
      <c r="A336" s="65" t="s">
        <v>920</v>
      </c>
      <c r="B336" s="66" t="s">
        <v>921</v>
      </c>
      <c r="C336" s="67">
        <v>4488.63</v>
      </c>
      <c r="D336" s="67">
        <v>0</v>
      </c>
      <c r="E336" s="67">
        <v>0</v>
      </c>
      <c r="F336" s="67">
        <v>4488.63</v>
      </c>
    </row>
    <row r="337" spans="1:9" x14ac:dyDescent="0.25">
      <c r="A337" s="63" t="s">
        <v>99</v>
      </c>
      <c r="B337" s="59" t="s">
        <v>922</v>
      </c>
      <c r="C337" s="64">
        <v>379332.05999999994</v>
      </c>
      <c r="D337" s="64">
        <v>91674.5</v>
      </c>
      <c r="E337" s="64">
        <v>0</v>
      </c>
      <c r="F337" s="64">
        <v>471006.55999999994</v>
      </c>
      <c r="H337" s="60">
        <v>645347.46</v>
      </c>
      <c r="I337" s="71">
        <v>174340.90000000002</v>
      </c>
    </row>
    <row r="338" spans="1:9" x14ac:dyDescent="0.25">
      <c r="A338" s="63" t="s">
        <v>923</v>
      </c>
      <c r="B338" s="59" t="s">
        <v>922</v>
      </c>
      <c r="C338" s="64">
        <v>379332.05999999994</v>
      </c>
      <c r="D338" s="64">
        <v>91674.5</v>
      </c>
      <c r="E338" s="64">
        <v>0</v>
      </c>
      <c r="F338" s="64">
        <v>471006.55999999994</v>
      </c>
    </row>
    <row r="339" spans="1:9" x14ac:dyDescent="0.25">
      <c r="A339" s="63" t="s">
        <v>924</v>
      </c>
      <c r="B339" s="59" t="s">
        <v>925</v>
      </c>
      <c r="C339" s="64">
        <v>379332.05999999994</v>
      </c>
      <c r="D339" s="64">
        <v>91674.5</v>
      </c>
      <c r="E339" s="64">
        <v>0</v>
      </c>
      <c r="F339" s="64">
        <v>471006.55999999994</v>
      </c>
    </row>
    <row r="340" spans="1:9" x14ac:dyDescent="0.25">
      <c r="A340" s="65" t="s">
        <v>926</v>
      </c>
      <c r="B340" s="66" t="s">
        <v>927</v>
      </c>
      <c r="C340" s="67">
        <v>27160.7</v>
      </c>
      <c r="D340" s="67">
        <v>0</v>
      </c>
      <c r="E340" s="67">
        <v>0</v>
      </c>
      <c r="F340" s="67">
        <v>27160.7</v>
      </c>
    </row>
    <row r="341" spans="1:9" x14ac:dyDescent="0.25">
      <c r="A341" s="65" t="s">
        <v>928</v>
      </c>
      <c r="B341" s="66" t="s">
        <v>929</v>
      </c>
      <c r="C341" s="67">
        <v>11259.14</v>
      </c>
      <c r="D341" s="67">
        <v>7776.5</v>
      </c>
      <c r="E341" s="67">
        <v>0</v>
      </c>
      <c r="F341" s="67">
        <v>19035.64</v>
      </c>
    </row>
    <row r="342" spans="1:9" x14ac:dyDescent="0.25">
      <c r="A342" s="65" t="s">
        <v>930</v>
      </c>
      <c r="B342" s="66" t="s">
        <v>931</v>
      </c>
      <c r="C342" s="67">
        <v>0</v>
      </c>
      <c r="D342" s="67">
        <v>0</v>
      </c>
      <c r="E342" s="67">
        <v>0</v>
      </c>
      <c r="F342" s="67">
        <v>0</v>
      </c>
    </row>
    <row r="343" spans="1:9" x14ac:dyDescent="0.25">
      <c r="A343" s="65" t="s">
        <v>932</v>
      </c>
      <c r="B343" s="66" t="s">
        <v>933</v>
      </c>
      <c r="C343" s="67">
        <v>340912.22</v>
      </c>
      <c r="D343" s="67">
        <v>83898</v>
      </c>
      <c r="E343" s="67">
        <v>0</v>
      </c>
      <c r="F343" s="67">
        <v>424810.22</v>
      </c>
    </row>
    <row r="344" spans="1:9" x14ac:dyDescent="0.25">
      <c r="A344" s="63" t="s">
        <v>934</v>
      </c>
      <c r="B344" s="59" t="s">
        <v>935</v>
      </c>
      <c r="C344" s="64">
        <v>22042.799999999999</v>
      </c>
      <c r="D344" s="64">
        <v>0</v>
      </c>
      <c r="E344" s="64">
        <v>0</v>
      </c>
      <c r="F344" s="64">
        <v>22042.799999999999</v>
      </c>
    </row>
    <row r="345" spans="1:9" x14ac:dyDescent="0.25">
      <c r="A345" s="63" t="s">
        <v>936</v>
      </c>
      <c r="B345" s="59" t="s">
        <v>935</v>
      </c>
      <c r="C345" s="64">
        <v>22042.799999999999</v>
      </c>
      <c r="D345" s="64">
        <v>0</v>
      </c>
      <c r="E345" s="64">
        <v>0</v>
      </c>
      <c r="F345" s="64">
        <v>22042.799999999999</v>
      </c>
    </row>
    <row r="346" spans="1:9" x14ac:dyDescent="0.25">
      <c r="A346" s="63" t="s">
        <v>937</v>
      </c>
      <c r="B346" s="59" t="s">
        <v>938</v>
      </c>
      <c r="C346" s="64">
        <v>14842.8</v>
      </c>
      <c r="D346" s="64">
        <v>0</v>
      </c>
      <c r="E346" s="64">
        <v>0</v>
      </c>
      <c r="F346" s="64">
        <v>14842.8</v>
      </c>
    </row>
    <row r="347" spans="1:9" x14ac:dyDescent="0.25">
      <c r="A347" s="65" t="s">
        <v>939</v>
      </c>
      <c r="B347" s="66" t="s">
        <v>940</v>
      </c>
      <c r="C347" s="67">
        <v>14842.8</v>
      </c>
      <c r="D347" s="67">
        <v>0</v>
      </c>
      <c r="E347" s="67">
        <v>0</v>
      </c>
      <c r="F347" s="67">
        <v>14842.8</v>
      </c>
    </row>
    <row r="348" spans="1:9" x14ac:dyDescent="0.25">
      <c r="A348" s="63" t="s">
        <v>941</v>
      </c>
      <c r="B348" s="59" t="s">
        <v>942</v>
      </c>
      <c r="C348" s="64">
        <v>7200</v>
      </c>
      <c r="D348" s="64">
        <v>0</v>
      </c>
      <c r="E348" s="64">
        <v>0</v>
      </c>
      <c r="F348" s="64">
        <v>7200</v>
      </c>
    </row>
    <row r="349" spans="1:9" x14ac:dyDescent="0.25">
      <c r="A349" s="65" t="s">
        <v>943</v>
      </c>
      <c r="B349" s="66" t="s">
        <v>944</v>
      </c>
      <c r="C349" s="67">
        <v>0</v>
      </c>
      <c r="D349" s="67">
        <v>0</v>
      </c>
      <c r="E349" s="67">
        <v>0</v>
      </c>
      <c r="F349" s="67">
        <v>0</v>
      </c>
    </row>
    <row r="350" spans="1:9" x14ac:dyDescent="0.25">
      <c r="A350" s="65" t="s">
        <v>945</v>
      </c>
      <c r="B350" s="66" t="s">
        <v>946</v>
      </c>
      <c r="C350" s="67">
        <v>7200</v>
      </c>
      <c r="D350" s="67">
        <v>0</v>
      </c>
      <c r="E350" s="67">
        <v>0</v>
      </c>
      <c r="F350" s="67">
        <v>7200</v>
      </c>
    </row>
    <row r="351" spans="1:9" x14ac:dyDescent="0.25">
      <c r="A351" s="63" t="s">
        <v>947</v>
      </c>
      <c r="B351" s="59" t="s">
        <v>948</v>
      </c>
      <c r="C351" s="64">
        <v>5949762.5499999998</v>
      </c>
      <c r="D351" s="64">
        <v>624979.55999999994</v>
      </c>
      <c r="E351" s="64">
        <v>0</v>
      </c>
      <c r="F351" s="64">
        <v>6574742.1099999994</v>
      </c>
    </row>
    <row r="352" spans="1:9" x14ac:dyDescent="0.25">
      <c r="A352" s="63" t="s">
        <v>949</v>
      </c>
      <c r="B352" s="59" t="s">
        <v>948</v>
      </c>
      <c r="C352" s="64">
        <v>5949762.5499999998</v>
      </c>
      <c r="D352" s="64">
        <v>624979.55999999994</v>
      </c>
      <c r="E352" s="64">
        <v>0</v>
      </c>
      <c r="F352" s="64">
        <v>6574742.1099999994</v>
      </c>
    </row>
    <row r="353" spans="1:6" x14ac:dyDescent="0.25">
      <c r="A353" s="63" t="s">
        <v>950</v>
      </c>
      <c r="B353" s="59" t="s">
        <v>951</v>
      </c>
      <c r="C353" s="64">
        <v>5929512.54</v>
      </c>
      <c r="D353" s="64">
        <v>599283.87999999989</v>
      </c>
      <c r="E353" s="64">
        <v>0</v>
      </c>
      <c r="F353" s="64">
        <v>6528796.4199999999</v>
      </c>
    </row>
    <row r="354" spans="1:6" x14ac:dyDescent="0.25">
      <c r="A354" s="65" t="s">
        <v>952</v>
      </c>
      <c r="B354" s="66" t="s">
        <v>953</v>
      </c>
      <c r="C354" s="67">
        <v>3783.01</v>
      </c>
      <c r="D354" s="67">
        <v>23397.61</v>
      </c>
      <c r="E354" s="67">
        <v>0</v>
      </c>
      <c r="F354" s="67">
        <v>27180.62</v>
      </c>
    </row>
    <row r="355" spans="1:6" x14ac:dyDescent="0.25">
      <c r="A355" s="65" t="s">
        <v>954</v>
      </c>
      <c r="B355" s="66" t="s">
        <v>955</v>
      </c>
      <c r="C355" s="67">
        <v>19275.490000000002</v>
      </c>
      <c r="D355" s="67">
        <v>10218.44</v>
      </c>
      <c r="E355" s="67">
        <v>0</v>
      </c>
      <c r="F355" s="67">
        <v>29493.93</v>
      </c>
    </row>
    <row r="356" spans="1:6" x14ac:dyDescent="0.25">
      <c r="A356" s="65" t="s">
        <v>956</v>
      </c>
      <c r="B356" s="66" t="s">
        <v>957</v>
      </c>
      <c r="C356" s="67">
        <v>256494.05</v>
      </c>
      <c r="D356" s="67">
        <v>84426.94</v>
      </c>
      <c r="E356" s="67">
        <v>0</v>
      </c>
      <c r="F356" s="67">
        <v>340920.99</v>
      </c>
    </row>
    <row r="357" spans="1:6" x14ac:dyDescent="0.25">
      <c r="A357" s="65" t="s">
        <v>958</v>
      </c>
      <c r="B357" s="66" t="s">
        <v>959</v>
      </c>
      <c r="C357" s="67">
        <v>21948.9</v>
      </c>
      <c r="D357" s="67">
        <v>8463.74</v>
      </c>
      <c r="E357" s="67">
        <v>0</v>
      </c>
      <c r="F357" s="67">
        <v>30412.639999999999</v>
      </c>
    </row>
    <row r="358" spans="1:6" x14ac:dyDescent="0.25">
      <c r="A358" s="65" t="s">
        <v>960</v>
      </c>
      <c r="B358" s="66" t="s">
        <v>961</v>
      </c>
      <c r="C358" s="67">
        <v>132357.34</v>
      </c>
      <c r="D358" s="67">
        <v>41740.89</v>
      </c>
      <c r="E358" s="67">
        <v>0</v>
      </c>
      <c r="F358" s="67">
        <v>174098.23</v>
      </c>
    </row>
    <row r="359" spans="1:6" x14ac:dyDescent="0.25">
      <c r="A359" s="65" t="s">
        <v>962</v>
      </c>
      <c r="B359" s="66" t="s">
        <v>963</v>
      </c>
      <c r="C359" s="67">
        <v>226988.32</v>
      </c>
      <c r="D359" s="67">
        <v>64057.67</v>
      </c>
      <c r="E359" s="67">
        <v>0</v>
      </c>
      <c r="F359" s="67">
        <v>291045.99</v>
      </c>
    </row>
    <row r="360" spans="1:6" x14ac:dyDescent="0.25">
      <c r="A360" s="65" t="s">
        <v>964</v>
      </c>
      <c r="B360" s="66" t="s">
        <v>965</v>
      </c>
      <c r="C360" s="67">
        <v>4545.6899999999996</v>
      </c>
      <c r="D360" s="67">
        <v>2013.96</v>
      </c>
      <c r="E360" s="67">
        <v>0</v>
      </c>
      <c r="F360" s="67">
        <v>6559.65</v>
      </c>
    </row>
    <row r="361" spans="1:6" x14ac:dyDescent="0.25">
      <c r="A361" s="65" t="s">
        <v>966</v>
      </c>
      <c r="B361" s="66" t="s">
        <v>967</v>
      </c>
      <c r="C361" s="67">
        <v>5234939.9000000004</v>
      </c>
      <c r="D361" s="67">
        <v>359416.3</v>
      </c>
      <c r="E361" s="67">
        <v>0</v>
      </c>
      <c r="F361" s="67">
        <v>5594356.2000000002</v>
      </c>
    </row>
    <row r="362" spans="1:6" x14ac:dyDescent="0.25">
      <c r="A362" s="65" t="s">
        <v>968</v>
      </c>
      <c r="B362" s="66" t="s">
        <v>969</v>
      </c>
      <c r="C362" s="67">
        <v>22193.32</v>
      </c>
      <c r="D362" s="67">
        <v>5548.33</v>
      </c>
      <c r="E362" s="67">
        <v>0</v>
      </c>
      <c r="F362" s="67">
        <v>27741.65</v>
      </c>
    </row>
    <row r="363" spans="1:6" x14ac:dyDescent="0.25">
      <c r="A363" s="65" t="s">
        <v>970</v>
      </c>
      <c r="B363" s="66" t="s">
        <v>971</v>
      </c>
      <c r="C363" s="67">
        <v>6986.52</v>
      </c>
      <c r="D363" s="67">
        <v>0</v>
      </c>
      <c r="E363" s="67">
        <v>0</v>
      </c>
      <c r="F363" s="67">
        <v>6986.52</v>
      </c>
    </row>
    <row r="364" spans="1:6" x14ac:dyDescent="0.25">
      <c r="A364" s="63" t="s">
        <v>972</v>
      </c>
      <c r="B364" s="59" t="s">
        <v>973</v>
      </c>
      <c r="C364" s="64">
        <v>14458.04</v>
      </c>
      <c r="D364" s="64">
        <v>4798.68</v>
      </c>
      <c r="E364" s="64">
        <v>0</v>
      </c>
      <c r="F364" s="64">
        <v>19256.72</v>
      </c>
    </row>
    <row r="365" spans="1:6" x14ac:dyDescent="0.25">
      <c r="A365" s="65" t="s">
        <v>974</v>
      </c>
      <c r="B365" s="66" t="s">
        <v>492</v>
      </c>
      <c r="C365" s="67">
        <v>14458.04</v>
      </c>
      <c r="D365" s="67">
        <v>4798.68</v>
      </c>
      <c r="E365" s="67">
        <v>0</v>
      </c>
      <c r="F365" s="67">
        <v>19256.72</v>
      </c>
    </row>
    <row r="366" spans="1:6" x14ac:dyDescent="0.25">
      <c r="A366" s="63" t="s">
        <v>975</v>
      </c>
      <c r="B366" s="59" t="s">
        <v>976</v>
      </c>
      <c r="C366" s="64">
        <v>0</v>
      </c>
      <c r="D366" s="64">
        <v>20896.999999999996</v>
      </c>
      <c r="E366" s="64">
        <v>0</v>
      </c>
      <c r="F366" s="64">
        <v>20896.999999999996</v>
      </c>
    </row>
    <row r="367" spans="1:6" x14ac:dyDescent="0.25">
      <c r="A367" s="65" t="s">
        <v>977</v>
      </c>
      <c r="B367" s="66" t="s">
        <v>953</v>
      </c>
      <c r="C367" s="67">
        <v>0</v>
      </c>
      <c r="D367" s="67">
        <v>16436.78</v>
      </c>
      <c r="E367" s="67">
        <v>0</v>
      </c>
      <c r="F367" s="67">
        <v>16436.78</v>
      </c>
    </row>
    <row r="368" spans="1:6" x14ac:dyDescent="0.25">
      <c r="A368" s="65" t="s">
        <v>978</v>
      </c>
      <c r="B368" s="66" t="s">
        <v>955</v>
      </c>
      <c r="C368" s="67">
        <v>0</v>
      </c>
      <c r="D368" s="67">
        <v>3064.23</v>
      </c>
      <c r="E368" s="67">
        <v>0</v>
      </c>
      <c r="F368" s="67">
        <v>3064.23</v>
      </c>
    </row>
    <row r="369" spans="1:6" x14ac:dyDescent="0.25">
      <c r="A369" s="65" t="s">
        <v>979</v>
      </c>
      <c r="B369" s="66" t="s">
        <v>980</v>
      </c>
      <c r="C369" s="67">
        <v>0</v>
      </c>
      <c r="D369" s="67">
        <v>0</v>
      </c>
      <c r="E369" s="67">
        <v>0</v>
      </c>
      <c r="F369" s="67">
        <v>0</v>
      </c>
    </row>
    <row r="370" spans="1:6" x14ac:dyDescent="0.25">
      <c r="A370" s="65" t="s">
        <v>981</v>
      </c>
      <c r="B370" s="66" t="s">
        <v>959</v>
      </c>
      <c r="C370" s="67">
        <v>0</v>
      </c>
      <c r="D370" s="67">
        <v>639.61</v>
      </c>
      <c r="E370" s="67">
        <v>0</v>
      </c>
      <c r="F370" s="67">
        <v>639.61</v>
      </c>
    </row>
    <row r="371" spans="1:6" x14ac:dyDescent="0.25">
      <c r="A371" s="65" t="s">
        <v>982</v>
      </c>
      <c r="B371" s="66" t="s">
        <v>961</v>
      </c>
      <c r="C371" s="67">
        <v>0</v>
      </c>
      <c r="D371" s="67">
        <v>187.67</v>
      </c>
      <c r="E371" s="67">
        <v>0</v>
      </c>
      <c r="F371" s="67">
        <v>187.67</v>
      </c>
    </row>
    <row r="372" spans="1:6" x14ac:dyDescent="0.25">
      <c r="A372" s="65" t="s">
        <v>983</v>
      </c>
      <c r="B372" s="66" t="s">
        <v>963</v>
      </c>
      <c r="C372" s="67">
        <v>0</v>
      </c>
      <c r="D372" s="67">
        <v>0</v>
      </c>
      <c r="E372" s="67">
        <v>0</v>
      </c>
      <c r="F372" s="67">
        <v>0</v>
      </c>
    </row>
    <row r="373" spans="1:6" x14ac:dyDescent="0.25">
      <c r="A373" s="65" t="s">
        <v>984</v>
      </c>
      <c r="B373" s="66" t="s">
        <v>965</v>
      </c>
      <c r="C373" s="67">
        <v>0</v>
      </c>
      <c r="D373" s="67">
        <v>568.71</v>
      </c>
      <c r="E373" s="67">
        <v>0</v>
      </c>
      <c r="F373" s="67">
        <v>568.71</v>
      </c>
    </row>
    <row r="374" spans="1:6" x14ac:dyDescent="0.25">
      <c r="A374" s="65" t="s">
        <v>985</v>
      </c>
      <c r="B374" s="66" t="s">
        <v>967</v>
      </c>
      <c r="C374" s="67">
        <v>0</v>
      </c>
      <c r="D374" s="67">
        <v>0</v>
      </c>
      <c r="E374" s="67">
        <v>0</v>
      </c>
      <c r="F374" s="67">
        <v>0</v>
      </c>
    </row>
    <row r="375" spans="1:6" x14ac:dyDescent="0.25">
      <c r="A375" s="63" t="s">
        <v>986</v>
      </c>
      <c r="B375" s="59" t="s">
        <v>987</v>
      </c>
      <c r="C375" s="64">
        <v>5791.97</v>
      </c>
      <c r="D375" s="64">
        <v>0</v>
      </c>
      <c r="E375" s="64">
        <v>0</v>
      </c>
      <c r="F375" s="64">
        <v>5791.97</v>
      </c>
    </row>
    <row r="376" spans="1:6" x14ac:dyDescent="0.25">
      <c r="A376" s="65" t="s">
        <v>988</v>
      </c>
      <c r="B376" s="66" t="s">
        <v>492</v>
      </c>
      <c r="C376" s="67">
        <v>5791.97</v>
      </c>
      <c r="D376" s="67">
        <v>0</v>
      </c>
      <c r="E376" s="67">
        <v>0</v>
      </c>
      <c r="F376" s="67">
        <v>5791.97</v>
      </c>
    </row>
    <row r="377" spans="1:6" x14ac:dyDescent="0.25">
      <c r="A377" s="63" t="s">
        <v>989</v>
      </c>
      <c r="B377" s="59" t="s">
        <v>990</v>
      </c>
      <c r="C377" s="64">
        <v>-349173.43</v>
      </c>
      <c r="D377" s="64">
        <v>33278.94</v>
      </c>
      <c r="E377" s="64">
        <v>109598.39999999999</v>
      </c>
      <c r="F377" s="64">
        <v>-425492.89</v>
      </c>
    </row>
    <row r="378" spans="1:6" x14ac:dyDescent="0.25">
      <c r="A378" s="63" t="s">
        <v>991</v>
      </c>
      <c r="B378" s="59" t="s">
        <v>992</v>
      </c>
      <c r="C378" s="64">
        <v>-349173.43</v>
      </c>
      <c r="D378" s="64">
        <v>33278.94</v>
      </c>
      <c r="E378" s="64">
        <v>109598.39999999999</v>
      </c>
      <c r="F378" s="64">
        <v>-425492.89</v>
      </c>
    </row>
    <row r="379" spans="1:6" x14ac:dyDescent="0.25">
      <c r="A379" s="63" t="s">
        <v>993</v>
      </c>
      <c r="B379" s="59" t="s">
        <v>994</v>
      </c>
      <c r="C379" s="64">
        <v>34032</v>
      </c>
      <c r="D379" s="64">
        <v>33278.94</v>
      </c>
      <c r="E379" s="64">
        <v>0.03</v>
      </c>
      <c r="F379" s="64">
        <v>67310.91</v>
      </c>
    </row>
    <row r="380" spans="1:6" x14ac:dyDescent="0.25">
      <c r="A380" s="65" t="s">
        <v>995</v>
      </c>
      <c r="B380" s="66" t="s">
        <v>996</v>
      </c>
      <c r="C380" s="67">
        <v>17055.599999999999</v>
      </c>
      <c r="D380" s="67">
        <v>4387.8</v>
      </c>
      <c r="E380" s="67">
        <v>0</v>
      </c>
      <c r="F380" s="67">
        <v>21443.4</v>
      </c>
    </row>
    <row r="381" spans="1:6" x14ac:dyDescent="0.25">
      <c r="A381" s="65" t="s">
        <v>997</v>
      </c>
      <c r="B381" s="66" t="s">
        <v>998</v>
      </c>
      <c r="C381" s="67">
        <v>0</v>
      </c>
      <c r="D381" s="67">
        <v>15457.800000000001</v>
      </c>
      <c r="E381" s="67">
        <v>0.03</v>
      </c>
      <c r="F381" s="67">
        <v>15457.77</v>
      </c>
    </row>
    <row r="382" spans="1:6" x14ac:dyDescent="0.25">
      <c r="A382" s="65" t="s">
        <v>999</v>
      </c>
      <c r="B382" s="66" t="s">
        <v>1000</v>
      </c>
      <c r="C382" s="67">
        <v>16976.400000000001</v>
      </c>
      <c r="D382" s="67">
        <v>13433.34</v>
      </c>
      <c r="E382" s="67">
        <v>0</v>
      </c>
      <c r="F382" s="67">
        <v>30409.74</v>
      </c>
    </row>
    <row r="383" spans="1:6" x14ac:dyDescent="0.25">
      <c r="A383" s="63" t="s">
        <v>1001</v>
      </c>
      <c r="B383" s="59" t="s">
        <v>994</v>
      </c>
      <c r="C383" s="64">
        <v>-383205.43</v>
      </c>
      <c r="D383" s="64">
        <v>0</v>
      </c>
      <c r="E383" s="64">
        <v>109598.37</v>
      </c>
      <c r="F383" s="64">
        <v>-492803.8</v>
      </c>
    </row>
    <row r="384" spans="1:6" x14ac:dyDescent="0.25">
      <c r="A384" s="65" t="s">
        <v>1002</v>
      </c>
      <c r="B384" s="66" t="s">
        <v>1003</v>
      </c>
      <c r="C384" s="67">
        <v>-248.93</v>
      </c>
      <c r="D384" s="67">
        <v>0</v>
      </c>
      <c r="E384" s="67">
        <v>1.2</v>
      </c>
      <c r="F384" s="67">
        <v>-250.13</v>
      </c>
    </row>
    <row r="385" spans="1:10" x14ac:dyDescent="0.25">
      <c r="A385" s="65" t="s">
        <v>1004</v>
      </c>
      <c r="B385" s="66" t="s">
        <v>1005</v>
      </c>
      <c r="C385" s="67">
        <v>-382956.5</v>
      </c>
      <c r="D385" s="67">
        <v>0</v>
      </c>
      <c r="E385" s="67">
        <v>109597.17</v>
      </c>
      <c r="F385" s="67">
        <v>-492553.67</v>
      </c>
      <c r="H385" s="60">
        <v>-109597.17</v>
      </c>
      <c r="I385" s="60">
        <v>481001.5</v>
      </c>
      <c r="J385" s="71">
        <v>371404.33</v>
      </c>
    </row>
    <row r="386" spans="1:10" x14ac:dyDescent="0.25">
      <c r="A386" s="63" t="s">
        <v>1006</v>
      </c>
      <c r="B386" s="59" t="s">
        <v>1007</v>
      </c>
      <c r="C386" s="64">
        <v>0</v>
      </c>
      <c r="D386" s="64">
        <v>3600</v>
      </c>
      <c r="E386" s="64">
        <v>1800</v>
      </c>
      <c r="F386" s="64">
        <v>1800</v>
      </c>
    </row>
    <row r="387" spans="1:10" x14ac:dyDescent="0.25">
      <c r="A387" s="63" t="s">
        <v>1008</v>
      </c>
      <c r="B387" s="59" t="s">
        <v>1009</v>
      </c>
      <c r="C387" s="64">
        <v>0</v>
      </c>
      <c r="D387" s="64">
        <v>3600</v>
      </c>
      <c r="E387" s="64">
        <v>1800</v>
      </c>
      <c r="F387" s="64">
        <v>1800</v>
      </c>
    </row>
    <row r="388" spans="1:10" x14ac:dyDescent="0.25">
      <c r="A388" s="63" t="s">
        <v>1010</v>
      </c>
      <c r="B388" s="59" t="s">
        <v>760</v>
      </c>
      <c r="C388" s="64">
        <v>0</v>
      </c>
      <c r="D388" s="64">
        <v>3600</v>
      </c>
      <c r="E388" s="64">
        <v>1800</v>
      </c>
      <c r="F388" s="64">
        <v>1800</v>
      </c>
    </row>
    <row r="389" spans="1:10" x14ac:dyDescent="0.25">
      <c r="A389" s="65" t="s">
        <v>1011</v>
      </c>
      <c r="B389" s="66" t="s">
        <v>760</v>
      </c>
      <c r="C389" s="67">
        <v>0</v>
      </c>
      <c r="D389" s="67">
        <v>3600</v>
      </c>
      <c r="E389" s="67">
        <v>1800</v>
      </c>
      <c r="F389" s="67">
        <v>1800</v>
      </c>
    </row>
    <row r="390" spans="1:10" x14ac:dyDescent="0.25">
      <c r="A390" s="59" t="s">
        <v>1012</v>
      </c>
      <c r="B390" s="64">
        <v>62766489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workbookViewId="0">
      <selection activeCell="H118" sqref="H118"/>
    </sheetView>
  </sheetViews>
  <sheetFormatPr defaultColWidth="10.42578125" defaultRowHeight="15" x14ac:dyDescent="0.25"/>
  <cols>
    <col min="2" max="2" width="35.5703125" customWidth="1"/>
    <col min="3" max="3" width="20" customWidth="1"/>
    <col min="4" max="4" width="15.140625" customWidth="1"/>
    <col min="5" max="5" width="14" customWidth="1"/>
    <col min="7" max="7" width="5.5703125" customWidth="1"/>
    <col min="8" max="8" width="14.85546875" style="60" bestFit="1" customWidth="1"/>
    <col min="9" max="9" width="12.85546875" style="60" bestFit="1" customWidth="1"/>
    <col min="10" max="10" width="13.28515625" bestFit="1" customWidth="1"/>
    <col min="11" max="11" width="14.7109375" customWidth="1"/>
    <col min="12" max="12" width="14" bestFit="1" customWidth="1"/>
  </cols>
  <sheetData>
    <row r="1" spans="1:9" x14ac:dyDescent="0.25">
      <c r="A1" s="59" t="s">
        <v>300</v>
      </c>
    </row>
    <row r="2" spans="1:9" x14ac:dyDescent="0.25">
      <c r="A2" s="59" t="s">
        <v>301</v>
      </c>
      <c r="B2" s="59"/>
      <c r="C2" s="61"/>
      <c r="D2" s="59"/>
    </row>
    <row r="3" spans="1:9" x14ac:dyDescent="0.25">
      <c r="A3" s="59" t="s">
        <v>302</v>
      </c>
      <c r="B3" s="59"/>
    </row>
    <row r="4" spans="1:9" x14ac:dyDescent="0.25">
      <c r="A4" s="59" t="s">
        <v>61</v>
      </c>
      <c r="C4" s="62"/>
    </row>
    <row r="5" spans="1:9" x14ac:dyDescent="0.25">
      <c r="A5" s="59"/>
    </row>
    <row r="6" spans="1:9" x14ac:dyDescent="0.25">
      <c r="A6" s="59" t="s">
        <v>303</v>
      </c>
      <c r="B6" s="59" t="s">
        <v>62</v>
      </c>
      <c r="C6" s="59" t="s">
        <v>304</v>
      </c>
      <c r="D6" s="59" t="s">
        <v>305</v>
      </c>
      <c r="E6" s="59" t="s">
        <v>306</v>
      </c>
      <c r="F6" s="59" t="s">
        <v>307</v>
      </c>
    </row>
    <row r="7" spans="1:9" x14ac:dyDescent="0.25">
      <c r="A7" s="63" t="s">
        <v>308</v>
      </c>
      <c r="B7" s="59" t="s">
        <v>309</v>
      </c>
      <c r="C7" s="64">
        <v>23150342.890000001</v>
      </c>
      <c r="D7" s="64">
        <v>56134810.43</v>
      </c>
      <c r="E7" s="64">
        <v>55499016.030000001</v>
      </c>
      <c r="F7" s="64">
        <v>23786137.290000007</v>
      </c>
      <c r="H7" s="60">
        <f>C7-F7</f>
        <v>-635794.40000000596</v>
      </c>
      <c r="I7" s="60">
        <f>+H7-H8-H65</f>
        <v>624979.55999999866</v>
      </c>
    </row>
    <row r="8" spans="1:9" x14ac:dyDescent="0.25">
      <c r="A8" s="63" t="s">
        <v>50</v>
      </c>
      <c r="B8" s="59" t="s">
        <v>310</v>
      </c>
      <c r="C8" s="64">
        <v>11791073.109999999</v>
      </c>
      <c r="D8" s="64">
        <v>56110858.469999999</v>
      </c>
      <c r="E8" s="64">
        <v>54850084.509999998</v>
      </c>
      <c r="F8" s="64">
        <v>13051847.070000004</v>
      </c>
      <c r="H8" s="60">
        <f>C8-F8</f>
        <v>-1260773.9600000046</v>
      </c>
    </row>
    <row r="9" spans="1:9" x14ac:dyDescent="0.25">
      <c r="A9" s="63" t="s">
        <v>311</v>
      </c>
      <c r="B9" s="59" t="s">
        <v>312</v>
      </c>
      <c r="C9" s="64">
        <v>10331721.25</v>
      </c>
      <c r="D9" s="64">
        <v>55162131.009999998</v>
      </c>
      <c r="E9" s="64">
        <v>54696993.329999998</v>
      </c>
      <c r="F9" s="64">
        <v>10796858.930000003</v>
      </c>
    </row>
    <row r="10" spans="1:9" x14ac:dyDescent="0.25">
      <c r="A10" s="63" t="s">
        <v>313</v>
      </c>
      <c r="B10" s="59" t="s">
        <v>314</v>
      </c>
      <c r="C10" s="64">
        <v>36099.93</v>
      </c>
      <c r="D10" s="64">
        <v>0</v>
      </c>
      <c r="E10" s="64">
        <v>0</v>
      </c>
      <c r="F10" s="64">
        <v>36099.93</v>
      </c>
    </row>
    <row r="11" spans="1:9" hidden="1" x14ac:dyDescent="0.25">
      <c r="A11" s="65" t="s">
        <v>315</v>
      </c>
      <c r="B11" s="66" t="s">
        <v>316</v>
      </c>
      <c r="C11" s="67">
        <v>0</v>
      </c>
      <c r="D11" s="67">
        <v>0</v>
      </c>
      <c r="E11" s="67">
        <v>0</v>
      </c>
      <c r="F11" s="67">
        <v>0</v>
      </c>
    </row>
    <row r="12" spans="1:9" hidden="1" x14ac:dyDescent="0.25">
      <c r="A12" s="65" t="s">
        <v>317</v>
      </c>
      <c r="B12" s="66" t="s">
        <v>318</v>
      </c>
      <c r="C12" s="67">
        <v>0</v>
      </c>
      <c r="D12" s="67">
        <v>0</v>
      </c>
      <c r="E12" s="67">
        <v>0</v>
      </c>
      <c r="F12" s="67">
        <v>0</v>
      </c>
    </row>
    <row r="13" spans="1:9" hidden="1" x14ac:dyDescent="0.25">
      <c r="A13" s="65" t="s">
        <v>319</v>
      </c>
      <c r="B13" s="66" t="s">
        <v>320</v>
      </c>
      <c r="C13" s="67">
        <v>0</v>
      </c>
      <c r="D13" s="67">
        <v>0</v>
      </c>
      <c r="E13" s="67">
        <v>0</v>
      </c>
      <c r="F13" s="67">
        <v>0</v>
      </c>
    </row>
    <row r="14" spans="1:9" x14ac:dyDescent="0.25">
      <c r="A14" s="65" t="s">
        <v>321</v>
      </c>
      <c r="B14" s="66" t="s">
        <v>322</v>
      </c>
      <c r="C14" s="67">
        <v>3000</v>
      </c>
      <c r="D14" s="67">
        <v>0</v>
      </c>
      <c r="E14" s="67">
        <v>0</v>
      </c>
      <c r="F14" s="67">
        <v>3000</v>
      </c>
    </row>
    <row r="15" spans="1:9" x14ac:dyDescent="0.25">
      <c r="A15" s="65" t="s">
        <v>323</v>
      </c>
      <c r="B15" s="66" t="s">
        <v>324</v>
      </c>
      <c r="C15" s="67">
        <v>5999.99</v>
      </c>
      <c r="D15" s="67">
        <v>0</v>
      </c>
      <c r="E15" s="67">
        <v>0</v>
      </c>
      <c r="F15" s="67">
        <v>5999.99</v>
      </c>
    </row>
    <row r="16" spans="1:9" x14ac:dyDescent="0.25">
      <c r="A16" s="65" t="s">
        <v>325</v>
      </c>
      <c r="B16" s="66" t="s">
        <v>326</v>
      </c>
      <c r="C16" s="67">
        <v>3676.9</v>
      </c>
      <c r="D16" s="67">
        <v>0</v>
      </c>
      <c r="E16" s="67">
        <v>0</v>
      </c>
      <c r="F16" s="67">
        <v>3676.9</v>
      </c>
    </row>
    <row r="17" spans="1:12" x14ac:dyDescent="0.25">
      <c r="A17" s="65" t="s">
        <v>327</v>
      </c>
      <c r="B17" s="66" t="s">
        <v>328</v>
      </c>
      <c r="C17" s="67">
        <v>3000</v>
      </c>
      <c r="D17" s="67">
        <v>0</v>
      </c>
      <c r="E17" s="67">
        <v>0</v>
      </c>
      <c r="F17" s="67">
        <v>3000</v>
      </c>
    </row>
    <row r="18" spans="1:12" x14ac:dyDescent="0.25">
      <c r="A18" s="65" t="s">
        <v>329</v>
      </c>
      <c r="B18" s="66" t="s">
        <v>330</v>
      </c>
      <c r="C18" s="67">
        <v>3000</v>
      </c>
      <c r="D18" s="67">
        <v>0</v>
      </c>
      <c r="E18" s="67">
        <v>0</v>
      </c>
      <c r="F18" s="67">
        <v>3000</v>
      </c>
    </row>
    <row r="19" spans="1:12" x14ac:dyDescent="0.25">
      <c r="A19" s="65" t="s">
        <v>331</v>
      </c>
      <c r="B19" s="66" t="s">
        <v>332</v>
      </c>
      <c r="C19" s="67">
        <v>3000</v>
      </c>
      <c r="D19" s="67">
        <v>0</v>
      </c>
      <c r="E19" s="67">
        <v>0</v>
      </c>
      <c r="F19" s="67">
        <v>3000</v>
      </c>
    </row>
    <row r="20" spans="1:12" x14ac:dyDescent="0.25">
      <c r="A20" s="65" t="s">
        <v>333</v>
      </c>
      <c r="B20" s="66" t="s">
        <v>334</v>
      </c>
      <c r="C20" s="67">
        <v>4138.8</v>
      </c>
      <c r="D20" s="67">
        <v>0</v>
      </c>
      <c r="E20" s="67">
        <v>0</v>
      </c>
      <c r="F20" s="67">
        <v>4138.8</v>
      </c>
    </row>
    <row r="21" spans="1:12" x14ac:dyDescent="0.25">
      <c r="A21" s="65" t="s">
        <v>335</v>
      </c>
      <c r="B21" s="66" t="s">
        <v>336</v>
      </c>
      <c r="C21" s="67">
        <v>3000</v>
      </c>
      <c r="D21" s="67">
        <v>0</v>
      </c>
      <c r="E21" s="67">
        <v>0</v>
      </c>
      <c r="F21" s="67">
        <v>3000</v>
      </c>
    </row>
    <row r="22" spans="1:12" x14ac:dyDescent="0.25">
      <c r="A22" s="65" t="s">
        <v>337</v>
      </c>
      <c r="B22" s="66" t="s">
        <v>338</v>
      </c>
      <c r="C22" s="67">
        <v>3000</v>
      </c>
      <c r="D22" s="67">
        <v>0</v>
      </c>
      <c r="E22" s="67">
        <v>0</v>
      </c>
      <c r="F22" s="67">
        <v>3000</v>
      </c>
    </row>
    <row r="23" spans="1:12" x14ac:dyDescent="0.25">
      <c r="A23" s="65" t="s">
        <v>339</v>
      </c>
      <c r="B23" s="66" t="s">
        <v>340</v>
      </c>
      <c r="C23" s="67">
        <v>500</v>
      </c>
      <c r="D23" s="67">
        <v>0</v>
      </c>
      <c r="E23" s="67">
        <v>0</v>
      </c>
      <c r="F23" s="67">
        <v>500</v>
      </c>
    </row>
    <row r="24" spans="1:12" x14ac:dyDescent="0.25">
      <c r="A24" s="65" t="s">
        <v>341</v>
      </c>
      <c r="B24" s="66" t="s">
        <v>342</v>
      </c>
      <c r="C24" s="67">
        <v>3784.24</v>
      </c>
      <c r="D24" s="67">
        <v>0</v>
      </c>
      <c r="E24" s="67">
        <v>0</v>
      </c>
      <c r="F24" s="67">
        <v>3784.24</v>
      </c>
    </row>
    <row r="25" spans="1:12" x14ac:dyDescent="0.25">
      <c r="A25" s="63" t="s">
        <v>343</v>
      </c>
      <c r="B25" s="59" t="s">
        <v>344</v>
      </c>
      <c r="C25" s="64">
        <v>0</v>
      </c>
      <c r="D25" s="64">
        <v>32357784.639999997</v>
      </c>
      <c r="E25" s="64">
        <v>32357784.639999997</v>
      </c>
      <c r="F25" s="64">
        <v>0</v>
      </c>
    </row>
    <row r="26" spans="1:12" x14ac:dyDescent="0.25">
      <c r="A26" s="65" t="s">
        <v>345</v>
      </c>
      <c r="B26" s="66" t="s">
        <v>346</v>
      </c>
      <c r="C26" s="67">
        <v>0</v>
      </c>
      <c r="D26" s="67">
        <v>32090745.559999999</v>
      </c>
      <c r="E26" s="67">
        <v>32090745.559999999</v>
      </c>
      <c r="F26" s="67">
        <v>0</v>
      </c>
      <c r="J26" s="62"/>
      <c r="L26" s="60">
        <v>6135446.7300000004</v>
      </c>
    </row>
    <row r="27" spans="1:12" x14ac:dyDescent="0.25">
      <c r="A27" s="65" t="s">
        <v>347</v>
      </c>
      <c r="B27" s="66" t="s">
        <v>348</v>
      </c>
      <c r="C27" s="67">
        <v>0</v>
      </c>
      <c r="D27" s="67">
        <v>267039.08</v>
      </c>
      <c r="E27" s="67">
        <v>267039.08</v>
      </c>
      <c r="F27" s="67">
        <v>0</v>
      </c>
      <c r="L27">
        <v>-518333.9699999998</v>
      </c>
    </row>
    <row r="28" spans="1:12" hidden="1" x14ac:dyDescent="0.25">
      <c r="A28" s="65" t="s">
        <v>349</v>
      </c>
      <c r="B28" s="66" t="s">
        <v>350</v>
      </c>
      <c r="C28" s="67">
        <v>0</v>
      </c>
      <c r="D28" s="67">
        <v>0</v>
      </c>
      <c r="E28" s="67">
        <v>0</v>
      </c>
      <c r="F28" s="67">
        <v>0</v>
      </c>
    </row>
    <row r="29" spans="1:12" hidden="1" x14ac:dyDescent="0.25">
      <c r="A29" s="65" t="s">
        <v>351</v>
      </c>
      <c r="B29" s="66" t="s">
        <v>352</v>
      </c>
      <c r="C29" s="67">
        <v>0</v>
      </c>
      <c r="D29" s="67">
        <v>0</v>
      </c>
      <c r="E29" s="67">
        <v>0</v>
      </c>
      <c r="F29" s="67">
        <v>0</v>
      </c>
    </row>
    <row r="30" spans="1:12" hidden="1" x14ac:dyDescent="0.25">
      <c r="A30" s="65" t="s">
        <v>353</v>
      </c>
      <c r="B30" s="66" t="s">
        <v>354</v>
      </c>
      <c r="C30" s="67">
        <v>0</v>
      </c>
      <c r="D30" s="67">
        <v>0</v>
      </c>
      <c r="E30" s="67">
        <v>0</v>
      </c>
      <c r="F30" s="67">
        <v>0</v>
      </c>
    </row>
    <row r="31" spans="1:12" hidden="1" x14ac:dyDescent="0.25">
      <c r="A31" s="65" t="s">
        <v>355</v>
      </c>
      <c r="B31" s="66" t="s">
        <v>356</v>
      </c>
      <c r="C31" s="67">
        <v>0</v>
      </c>
      <c r="D31" s="67">
        <v>0</v>
      </c>
      <c r="E31" s="67">
        <v>0</v>
      </c>
      <c r="F31" s="67">
        <v>0</v>
      </c>
    </row>
    <row r="32" spans="1:12" hidden="1" x14ac:dyDescent="0.25">
      <c r="A32" s="65" t="s">
        <v>357</v>
      </c>
      <c r="B32" s="66" t="s">
        <v>358</v>
      </c>
      <c r="C32" s="67">
        <v>0</v>
      </c>
      <c r="D32" s="67">
        <v>0</v>
      </c>
      <c r="E32" s="67">
        <v>0</v>
      </c>
      <c r="F32" s="67">
        <v>0</v>
      </c>
    </row>
    <row r="33" spans="1:12" x14ac:dyDescent="0.25">
      <c r="A33" s="63" t="s">
        <v>359</v>
      </c>
      <c r="B33" s="59" t="s">
        <v>360</v>
      </c>
      <c r="C33" s="64">
        <v>10295621.32</v>
      </c>
      <c r="D33" s="64">
        <v>22804346.370000001</v>
      </c>
      <c r="E33" s="64">
        <v>22339208.690000001</v>
      </c>
      <c r="F33" s="64">
        <v>10760759.000000004</v>
      </c>
      <c r="L33">
        <v>231751.27000000048</v>
      </c>
    </row>
    <row r="34" spans="1:12" hidden="1" x14ac:dyDescent="0.25">
      <c r="A34" s="65" t="s">
        <v>361</v>
      </c>
      <c r="B34" s="66" t="s">
        <v>362</v>
      </c>
      <c r="C34" s="67">
        <v>0</v>
      </c>
      <c r="D34" s="67">
        <v>0</v>
      </c>
      <c r="E34" s="67">
        <v>0</v>
      </c>
      <c r="F34" s="67">
        <v>0</v>
      </c>
    </row>
    <row r="35" spans="1:12" x14ac:dyDescent="0.25">
      <c r="A35" s="65" t="s">
        <v>363</v>
      </c>
      <c r="B35" s="66" t="s">
        <v>364</v>
      </c>
      <c r="C35" s="67">
        <v>5341897.6500000004</v>
      </c>
      <c r="D35" s="67">
        <v>22318351.940000001</v>
      </c>
      <c r="E35" s="67">
        <v>22024398</v>
      </c>
      <c r="F35" s="67">
        <v>5635851.5900000036</v>
      </c>
      <c r="H35" s="60">
        <v>5635851.5899999999</v>
      </c>
      <c r="I35" s="60">
        <v>0</v>
      </c>
      <c r="L35">
        <v>15543905.170000006</v>
      </c>
    </row>
    <row r="36" spans="1:12" x14ac:dyDescent="0.25">
      <c r="A36" s="65" t="s">
        <v>365</v>
      </c>
      <c r="B36" s="66" t="s">
        <v>348</v>
      </c>
      <c r="C36" s="67">
        <v>4953723.67</v>
      </c>
      <c r="D36" s="67">
        <v>485994.43</v>
      </c>
      <c r="E36" s="67">
        <v>314810.69</v>
      </c>
      <c r="F36" s="67">
        <v>5124907.4099999992</v>
      </c>
      <c r="H36" s="60">
        <v>5124907.41</v>
      </c>
      <c r="I36" s="60">
        <v>0</v>
      </c>
      <c r="L36">
        <v>314717.58999999985</v>
      </c>
    </row>
    <row r="37" spans="1:12" hidden="1" x14ac:dyDescent="0.25">
      <c r="A37" s="65" t="s">
        <v>366</v>
      </c>
      <c r="B37" s="66" t="s">
        <v>350</v>
      </c>
      <c r="C37" s="67">
        <v>0</v>
      </c>
      <c r="D37" s="67">
        <v>0</v>
      </c>
      <c r="E37" s="67">
        <v>0</v>
      </c>
      <c r="F37" s="67">
        <v>0</v>
      </c>
    </row>
    <row r="38" spans="1:12" hidden="1" x14ac:dyDescent="0.25">
      <c r="A38" s="65" t="s">
        <v>367</v>
      </c>
      <c r="B38" s="66" t="s">
        <v>368</v>
      </c>
      <c r="C38" s="67">
        <v>0</v>
      </c>
      <c r="D38" s="67">
        <v>0</v>
      </c>
      <c r="E38" s="67">
        <v>0</v>
      </c>
      <c r="F38" s="67">
        <v>0</v>
      </c>
    </row>
    <row r="39" spans="1:12" hidden="1" x14ac:dyDescent="0.25">
      <c r="A39" s="65" t="s">
        <v>369</v>
      </c>
      <c r="B39" s="66" t="s">
        <v>352</v>
      </c>
      <c r="C39" s="67">
        <v>0</v>
      </c>
      <c r="D39" s="67">
        <v>0</v>
      </c>
      <c r="E39" s="67">
        <v>0</v>
      </c>
      <c r="F39" s="67">
        <v>0</v>
      </c>
    </row>
    <row r="40" spans="1:12" hidden="1" x14ac:dyDescent="0.25">
      <c r="A40" s="65" t="s">
        <v>370</v>
      </c>
      <c r="B40" s="66" t="s">
        <v>354</v>
      </c>
      <c r="C40" s="67">
        <v>0</v>
      </c>
      <c r="D40" s="67">
        <v>0</v>
      </c>
      <c r="E40" s="67">
        <v>0</v>
      </c>
      <c r="F40" s="67">
        <v>0</v>
      </c>
    </row>
    <row r="41" spans="1:12" x14ac:dyDescent="0.25">
      <c r="A41" s="63" t="s">
        <v>371</v>
      </c>
      <c r="B41" s="59" t="s">
        <v>372</v>
      </c>
      <c r="C41" s="64">
        <v>1459351.8600000003</v>
      </c>
      <c r="D41" s="64">
        <v>948727.46000000008</v>
      </c>
      <c r="E41" s="64">
        <v>153091.18000000002</v>
      </c>
      <c r="F41" s="64">
        <v>2254988.1400000006</v>
      </c>
    </row>
    <row r="42" spans="1:12" x14ac:dyDescent="0.25">
      <c r="A42" s="63" t="s">
        <v>373</v>
      </c>
      <c r="B42" s="59" t="s">
        <v>374</v>
      </c>
      <c r="C42" s="64">
        <v>0</v>
      </c>
      <c r="D42" s="64">
        <v>2656.98</v>
      </c>
      <c r="E42" s="64">
        <v>0</v>
      </c>
      <c r="F42" s="64">
        <v>2656.98</v>
      </c>
    </row>
    <row r="43" spans="1:12" x14ac:dyDescent="0.25">
      <c r="A43" s="65" t="s">
        <v>375</v>
      </c>
      <c r="B43" s="66" t="s">
        <v>374</v>
      </c>
      <c r="C43" s="67">
        <v>0</v>
      </c>
      <c r="D43" s="67">
        <v>0</v>
      </c>
      <c r="E43" s="67">
        <v>0</v>
      </c>
      <c r="F43" s="67">
        <v>0</v>
      </c>
    </row>
    <row r="44" spans="1:12" x14ac:dyDescent="0.25">
      <c r="A44" s="65" t="s">
        <v>376</v>
      </c>
      <c r="B44" s="66" t="s">
        <v>377</v>
      </c>
      <c r="C44" s="67">
        <v>0</v>
      </c>
      <c r="D44" s="67">
        <v>0</v>
      </c>
      <c r="E44" s="67">
        <v>0</v>
      </c>
      <c r="F44" s="67">
        <v>0</v>
      </c>
    </row>
    <row r="45" spans="1:12" x14ac:dyDescent="0.25">
      <c r="A45" s="65" t="s">
        <v>378</v>
      </c>
      <c r="B45" s="66" t="s">
        <v>379</v>
      </c>
      <c r="C45" s="67">
        <v>0</v>
      </c>
      <c r="D45" s="67">
        <v>2656.98</v>
      </c>
      <c r="E45" s="67">
        <v>0</v>
      </c>
      <c r="F45" s="67">
        <v>2656.98</v>
      </c>
    </row>
    <row r="46" spans="1:12" x14ac:dyDescent="0.25">
      <c r="A46" s="63" t="s">
        <v>380</v>
      </c>
      <c r="B46" s="59" t="s">
        <v>381</v>
      </c>
      <c r="C46" s="64">
        <v>1397991.6000000003</v>
      </c>
      <c r="D46" s="64">
        <v>946070.4800000001</v>
      </c>
      <c r="E46" s="64">
        <v>148932.55000000002</v>
      </c>
      <c r="F46" s="64">
        <v>2195129.5300000007</v>
      </c>
    </row>
    <row r="47" spans="1:12" x14ac:dyDescent="0.25">
      <c r="A47" s="65" t="s">
        <v>382</v>
      </c>
      <c r="B47" s="66" t="s">
        <v>383</v>
      </c>
      <c r="C47" s="67">
        <v>61432.789999999979</v>
      </c>
      <c r="D47" s="67">
        <v>509826.73000000004</v>
      </c>
      <c r="E47" s="67">
        <v>85530.22</v>
      </c>
      <c r="F47" s="67">
        <v>485729.30000000016</v>
      </c>
    </row>
    <row r="48" spans="1:12" x14ac:dyDescent="0.25">
      <c r="A48" s="65" t="s">
        <v>384</v>
      </c>
      <c r="B48" s="66" t="s">
        <v>385</v>
      </c>
      <c r="C48" s="67">
        <v>1210740.1100000001</v>
      </c>
      <c r="D48" s="67">
        <v>341338.63000000006</v>
      </c>
      <c r="E48" s="67">
        <v>3037.21</v>
      </c>
      <c r="F48" s="67">
        <v>1549041.5300000003</v>
      </c>
    </row>
    <row r="49" spans="1:6" x14ac:dyDescent="0.25">
      <c r="A49" s="65" t="s">
        <v>386</v>
      </c>
      <c r="B49" s="66" t="s">
        <v>387</v>
      </c>
      <c r="C49" s="67">
        <v>-52.139999999999873</v>
      </c>
      <c r="D49" s="67">
        <v>0</v>
      </c>
      <c r="E49" s="67">
        <v>0</v>
      </c>
      <c r="F49" s="67">
        <v>-52.139999999999873</v>
      </c>
    </row>
    <row r="50" spans="1:6" x14ac:dyDescent="0.25">
      <c r="A50" s="65" t="s">
        <v>388</v>
      </c>
      <c r="B50" s="66" t="s">
        <v>389</v>
      </c>
      <c r="C50" s="67">
        <v>76712.709999999992</v>
      </c>
      <c r="D50" s="67">
        <v>34540</v>
      </c>
      <c r="E50" s="67">
        <v>0</v>
      </c>
      <c r="F50" s="67">
        <v>111252.70999999999</v>
      </c>
    </row>
    <row r="51" spans="1:6" x14ac:dyDescent="0.25">
      <c r="A51" s="65" t="s">
        <v>390</v>
      </c>
      <c r="B51" s="66" t="s">
        <v>391</v>
      </c>
      <c r="C51" s="67">
        <v>0</v>
      </c>
      <c r="D51" s="67">
        <v>0</v>
      </c>
      <c r="E51" s="67">
        <v>0</v>
      </c>
      <c r="F51" s="67">
        <v>0</v>
      </c>
    </row>
    <row r="52" spans="1:6" x14ac:dyDescent="0.25">
      <c r="A52" s="65" t="s">
        <v>392</v>
      </c>
      <c r="B52" s="66" t="s">
        <v>393</v>
      </c>
      <c r="C52" s="67">
        <v>47989.86</v>
      </c>
      <c r="D52" s="67">
        <v>0</v>
      </c>
      <c r="E52" s="67">
        <v>0</v>
      </c>
      <c r="F52" s="67">
        <v>47989.86</v>
      </c>
    </row>
    <row r="53" spans="1:6" x14ac:dyDescent="0.25">
      <c r="A53" s="65" t="s">
        <v>394</v>
      </c>
      <c r="B53" s="66" t="s">
        <v>395</v>
      </c>
      <c r="C53" s="67">
        <v>1168.2700000000004</v>
      </c>
      <c r="D53" s="67">
        <v>60365.120000000003</v>
      </c>
      <c r="E53" s="67">
        <v>60365.120000000003</v>
      </c>
      <c r="F53" s="67">
        <v>1168.2699999999968</v>
      </c>
    </row>
    <row r="54" spans="1:6" x14ac:dyDescent="0.25">
      <c r="A54" s="63" t="s">
        <v>396</v>
      </c>
      <c r="B54" s="59" t="s">
        <v>397</v>
      </c>
      <c r="C54" s="64">
        <v>500.73</v>
      </c>
      <c r="D54" s="64">
        <v>0</v>
      </c>
      <c r="E54" s="64">
        <v>0</v>
      </c>
      <c r="F54" s="64">
        <v>500.73</v>
      </c>
    </row>
    <row r="55" spans="1:6" x14ac:dyDescent="0.25">
      <c r="A55" s="65" t="s">
        <v>398</v>
      </c>
      <c r="B55" s="66" t="s">
        <v>399</v>
      </c>
      <c r="C55" s="67">
        <v>102.09</v>
      </c>
      <c r="D55" s="67">
        <v>0</v>
      </c>
      <c r="E55" s="67">
        <v>0</v>
      </c>
      <c r="F55" s="67">
        <v>102.09</v>
      </c>
    </row>
    <row r="56" spans="1:6" x14ac:dyDescent="0.25">
      <c r="A56" s="65" t="s">
        <v>400</v>
      </c>
      <c r="B56" s="66" t="s">
        <v>401</v>
      </c>
      <c r="C56" s="67">
        <v>398.64</v>
      </c>
      <c r="D56" s="67">
        <v>0</v>
      </c>
      <c r="E56" s="67">
        <v>0</v>
      </c>
      <c r="F56" s="67">
        <v>398.64</v>
      </c>
    </row>
    <row r="57" spans="1:6" x14ac:dyDescent="0.25">
      <c r="A57" s="63" t="s">
        <v>402</v>
      </c>
      <c r="B57" s="59" t="s">
        <v>403</v>
      </c>
      <c r="C57" s="64">
        <v>60859.530000000006</v>
      </c>
      <c r="D57" s="64">
        <v>0</v>
      </c>
      <c r="E57" s="64">
        <v>4158.63</v>
      </c>
      <c r="F57" s="64">
        <v>56700.9</v>
      </c>
    </row>
    <row r="58" spans="1:6" x14ac:dyDescent="0.25">
      <c r="A58" s="65" t="s">
        <v>404</v>
      </c>
      <c r="B58" s="66" t="s">
        <v>405</v>
      </c>
      <c r="C58" s="67">
        <v>60859.530000000006</v>
      </c>
      <c r="D58" s="67">
        <v>0</v>
      </c>
      <c r="E58" s="67">
        <v>4158.63</v>
      </c>
      <c r="F58" s="67">
        <v>56700.9</v>
      </c>
    </row>
    <row r="59" spans="1:6" x14ac:dyDescent="0.25">
      <c r="A59" s="63" t="s">
        <v>406</v>
      </c>
      <c r="B59" s="59" t="s">
        <v>407</v>
      </c>
      <c r="C59" s="64">
        <v>32112.05</v>
      </c>
      <c r="D59" s="64">
        <v>36303.74</v>
      </c>
      <c r="E59" s="64">
        <v>4683.28</v>
      </c>
      <c r="F59" s="64">
        <v>63732.509999999995</v>
      </c>
    </row>
    <row r="60" spans="1:6" x14ac:dyDescent="0.25">
      <c r="A60" s="65" t="s">
        <v>408</v>
      </c>
      <c r="B60" s="66" t="s">
        <v>409</v>
      </c>
      <c r="C60" s="67">
        <v>2374.84</v>
      </c>
      <c r="D60" s="67">
        <v>10795.96</v>
      </c>
      <c r="E60" s="67">
        <v>4683.28</v>
      </c>
      <c r="F60" s="67">
        <v>8487.52</v>
      </c>
    </row>
    <row r="61" spans="1:6" x14ac:dyDescent="0.25">
      <c r="A61" s="65" t="s">
        <v>410</v>
      </c>
      <c r="B61" s="66" t="s">
        <v>411</v>
      </c>
      <c r="C61" s="67">
        <v>29737.21</v>
      </c>
      <c r="D61" s="67">
        <v>25507.78</v>
      </c>
      <c r="E61" s="67">
        <v>0</v>
      </c>
      <c r="F61" s="67">
        <v>55244.99</v>
      </c>
    </row>
    <row r="62" spans="1:6" x14ac:dyDescent="0.25">
      <c r="A62" s="63" t="s">
        <v>48</v>
      </c>
      <c r="B62" s="59" t="s">
        <v>412</v>
      </c>
      <c r="C62" s="64">
        <v>11359269.780000003</v>
      </c>
      <c r="D62" s="64">
        <v>23951.96</v>
      </c>
      <c r="E62" s="64">
        <v>648931.5199999999</v>
      </c>
      <c r="F62" s="64">
        <v>10734290.220000004</v>
      </c>
    </row>
    <row r="63" spans="1:6" x14ac:dyDescent="0.25">
      <c r="A63" s="63" t="s">
        <v>413</v>
      </c>
      <c r="B63" s="59" t="s">
        <v>414</v>
      </c>
      <c r="C63" s="64">
        <v>61701.38</v>
      </c>
      <c r="D63" s="64">
        <v>0</v>
      </c>
      <c r="E63" s="64">
        <v>0</v>
      </c>
      <c r="F63" s="64">
        <v>61701.38</v>
      </c>
    </row>
    <row r="64" spans="1:6" x14ac:dyDescent="0.25">
      <c r="A64" s="63" t="s">
        <v>415</v>
      </c>
      <c r="B64" s="59" t="s">
        <v>416</v>
      </c>
      <c r="C64" s="64">
        <v>61701.38</v>
      </c>
      <c r="D64" s="64">
        <v>0</v>
      </c>
      <c r="E64" s="64">
        <v>0</v>
      </c>
      <c r="F64" s="64">
        <v>61701.38</v>
      </c>
    </row>
    <row r="65" spans="1:6" x14ac:dyDescent="0.25">
      <c r="A65" s="65" t="s">
        <v>417</v>
      </c>
      <c r="B65" s="66" t="s">
        <v>418</v>
      </c>
      <c r="C65" s="67">
        <v>61701.38</v>
      </c>
      <c r="D65" s="67">
        <v>0</v>
      </c>
      <c r="E65" s="67">
        <v>0</v>
      </c>
      <c r="F65" s="67">
        <v>61701.38</v>
      </c>
    </row>
    <row r="66" spans="1:6" x14ac:dyDescent="0.25">
      <c r="A66" s="63" t="s">
        <v>419</v>
      </c>
      <c r="B66" s="59" t="s">
        <v>420</v>
      </c>
      <c r="C66" s="64">
        <v>11252799.890000002</v>
      </c>
      <c r="D66" s="64">
        <v>23951.96</v>
      </c>
      <c r="E66" s="64">
        <v>644132.83999999985</v>
      </c>
      <c r="F66" s="64">
        <v>10632619.010000004</v>
      </c>
    </row>
    <row r="67" spans="1:6" x14ac:dyDescent="0.25">
      <c r="A67" s="63" t="s">
        <v>421</v>
      </c>
      <c r="B67" s="59" t="s">
        <v>420</v>
      </c>
      <c r="C67" s="64">
        <v>27148782.810000002</v>
      </c>
      <c r="D67" s="64">
        <v>23951.96</v>
      </c>
      <c r="E67" s="64">
        <v>23951.96</v>
      </c>
      <c r="F67" s="64">
        <v>27148782.810000002</v>
      </c>
    </row>
    <row r="68" spans="1:6" x14ac:dyDescent="0.25">
      <c r="A68" s="65" t="s">
        <v>422</v>
      </c>
      <c r="B68" s="66" t="s">
        <v>423</v>
      </c>
      <c r="C68" s="67">
        <v>2807819.11</v>
      </c>
      <c r="D68" s="67">
        <v>0</v>
      </c>
      <c r="E68" s="67">
        <v>0</v>
      </c>
      <c r="F68" s="67">
        <v>2807819.11</v>
      </c>
    </row>
    <row r="69" spans="1:6" x14ac:dyDescent="0.25">
      <c r="A69" s="65" t="s">
        <v>424</v>
      </c>
      <c r="B69" s="66" t="s">
        <v>425</v>
      </c>
      <c r="C69" s="67">
        <v>1226239.22</v>
      </c>
      <c r="D69" s="67">
        <v>0</v>
      </c>
      <c r="E69" s="67">
        <v>0</v>
      </c>
      <c r="F69" s="67">
        <v>1226239.22</v>
      </c>
    </row>
    <row r="70" spans="1:6" x14ac:dyDescent="0.25">
      <c r="A70" s="65" t="s">
        <v>426</v>
      </c>
      <c r="B70" s="66" t="s">
        <v>427</v>
      </c>
      <c r="C70" s="67">
        <v>5067253.45</v>
      </c>
      <c r="D70" s="67">
        <v>23951.96</v>
      </c>
      <c r="E70" s="67">
        <v>23951.96</v>
      </c>
      <c r="F70" s="67">
        <v>5067253.45</v>
      </c>
    </row>
    <row r="71" spans="1:6" x14ac:dyDescent="0.25">
      <c r="A71" s="65" t="s">
        <v>428</v>
      </c>
      <c r="B71" s="66" t="s">
        <v>429</v>
      </c>
      <c r="C71" s="67">
        <v>1015598.47</v>
      </c>
      <c r="D71" s="67">
        <v>0</v>
      </c>
      <c r="E71" s="67">
        <v>0</v>
      </c>
      <c r="F71" s="67">
        <v>1015598.47</v>
      </c>
    </row>
    <row r="72" spans="1:6" x14ac:dyDescent="0.25">
      <c r="A72" s="65" t="s">
        <v>430</v>
      </c>
      <c r="B72" s="66" t="s">
        <v>431</v>
      </c>
      <c r="C72" s="67">
        <v>2526149.5099999998</v>
      </c>
      <c r="D72" s="67">
        <v>0</v>
      </c>
      <c r="E72" s="67">
        <v>0</v>
      </c>
      <c r="F72" s="67">
        <v>2526149.5099999998</v>
      </c>
    </row>
    <row r="73" spans="1:6" x14ac:dyDescent="0.25">
      <c r="A73" s="65" t="s">
        <v>432</v>
      </c>
      <c r="B73" s="66" t="s">
        <v>433</v>
      </c>
      <c r="C73" s="67">
        <v>3858278.87</v>
      </c>
      <c r="D73" s="67">
        <v>0</v>
      </c>
      <c r="E73" s="67">
        <v>0</v>
      </c>
      <c r="F73" s="67">
        <v>3858278.87</v>
      </c>
    </row>
    <row r="74" spans="1:6" x14ac:dyDescent="0.25">
      <c r="A74" s="65" t="s">
        <v>434</v>
      </c>
      <c r="B74" s="66" t="s">
        <v>435</v>
      </c>
      <c r="C74" s="67">
        <v>241672.7</v>
      </c>
      <c r="D74" s="67">
        <v>0</v>
      </c>
      <c r="E74" s="67">
        <v>0</v>
      </c>
      <c r="F74" s="67">
        <v>241672.7</v>
      </c>
    </row>
    <row r="75" spans="1:6" x14ac:dyDescent="0.25">
      <c r="A75" s="65" t="s">
        <v>436</v>
      </c>
      <c r="B75" s="66" t="s">
        <v>437</v>
      </c>
      <c r="C75" s="67">
        <v>10072871.48</v>
      </c>
      <c r="D75" s="67">
        <v>0</v>
      </c>
      <c r="E75" s="67">
        <v>0</v>
      </c>
      <c r="F75" s="67">
        <v>10072871.48</v>
      </c>
    </row>
    <row r="76" spans="1:6" x14ac:dyDescent="0.25">
      <c r="A76" s="65" t="s">
        <v>438</v>
      </c>
      <c r="B76" s="66" t="s">
        <v>439</v>
      </c>
      <c r="C76" s="67">
        <v>332900</v>
      </c>
      <c r="D76" s="67">
        <v>0</v>
      </c>
      <c r="E76" s="67">
        <v>0</v>
      </c>
      <c r="F76" s="67">
        <v>332900</v>
      </c>
    </row>
    <row r="77" spans="1:6" x14ac:dyDescent="0.25">
      <c r="A77" s="63" t="s">
        <v>440</v>
      </c>
      <c r="B77" s="59" t="s">
        <v>441</v>
      </c>
      <c r="C77" s="64">
        <v>-16237015.020000001</v>
      </c>
      <c r="D77" s="64">
        <v>0</v>
      </c>
      <c r="E77" s="64">
        <v>599283.87999999989</v>
      </c>
      <c r="F77" s="64">
        <v>-16836298.899999999</v>
      </c>
    </row>
    <row r="78" spans="1:6" x14ac:dyDescent="0.25">
      <c r="A78" s="65" t="s">
        <v>442</v>
      </c>
      <c r="B78" s="66" t="s">
        <v>443</v>
      </c>
      <c r="C78" s="67">
        <v>-741739.59</v>
      </c>
      <c r="D78" s="67">
        <v>0</v>
      </c>
      <c r="E78" s="67">
        <v>23397.61</v>
      </c>
      <c r="F78" s="67">
        <v>-765137.2</v>
      </c>
    </row>
    <row r="79" spans="1:6" x14ac:dyDescent="0.25">
      <c r="A79" s="65" t="s">
        <v>444</v>
      </c>
      <c r="B79" s="66" t="s">
        <v>445</v>
      </c>
      <c r="C79" s="67">
        <v>-379776.83</v>
      </c>
      <c r="D79" s="67">
        <v>0</v>
      </c>
      <c r="E79" s="67">
        <v>10218.44</v>
      </c>
      <c r="F79" s="67">
        <v>-389995.27</v>
      </c>
    </row>
    <row r="80" spans="1:6" x14ac:dyDescent="0.25">
      <c r="A80" s="65" t="s">
        <v>446</v>
      </c>
      <c r="B80" s="66" t="s">
        <v>447</v>
      </c>
      <c r="C80" s="67">
        <v>-3234186.7</v>
      </c>
      <c r="D80" s="67">
        <v>0</v>
      </c>
      <c r="E80" s="67">
        <v>84426.94</v>
      </c>
      <c r="F80" s="67">
        <v>-3318613.64</v>
      </c>
    </row>
    <row r="81" spans="1:6" x14ac:dyDescent="0.25">
      <c r="A81" s="65" t="s">
        <v>448</v>
      </c>
      <c r="B81" s="66" t="s">
        <v>449</v>
      </c>
      <c r="C81" s="67">
        <v>-236343.88</v>
      </c>
      <c r="D81" s="67">
        <v>0</v>
      </c>
      <c r="E81" s="67">
        <v>8463.74</v>
      </c>
      <c r="F81" s="67">
        <v>-244807.62</v>
      </c>
    </row>
    <row r="82" spans="1:6" x14ac:dyDescent="0.25">
      <c r="A82" s="65" t="s">
        <v>450</v>
      </c>
      <c r="B82" s="66" t="s">
        <v>451</v>
      </c>
      <c r="C82" s="67">
        <v>-1673124.2</v>
      </c>
      <c r="D82" s="67">
        <v>0</v>
      </c>
      <c r="E82" s="67">
        <v>41740.89</v>
      </c>
      <c r="F82" s="67">
        <v>-1714865.09</v>
      </c>
    </row>
    <row r="83" spans="1:6" x14ac:dyDescent="0.25">
      <c r="A83" s="65" t="s">
        <v>452</v>
      </c>
      <c r="B83" s="66" t="s">
        <v>453</v>
      </c>
      <c r="C83" s="67">
        <v>-2356786.4500000002</v>
      </c>
      <c r="D83" s="67">
        <v>0</v>
      </c>
      <c r="E83" s="67">
        <v>64057.67</v>
      </c>
      <c r="F83" s="67">
        <v>-2420844.12</v>
      </c>
    </row>
    <row r="84" spans="1:6" x14ac:dyDescent="0.25">
      <c r="A84" s="65" t="s">
        <v>454</v>
      </c>
      <c r="B84" s="66" t="s">
        <v>455</v>
      </c>
      <c r="C84" s="67">
        <v>-13713.07</v>
      </c>
      <c r="D84" s="67">
        <v>0</v>
      </c>
      <c r="E84" s="67">
        <v>2013.96</v>
      </c>
      <c r="F84" s="67">
        <v>-15727.03</v>
      </c>
    </row>
    <row r="85" spans="1:6" x14ac:dyDescent="0.25">
      <c r="A85" s="65" t="s">
        <v>456</v>
      </c>
      <c r="B85" s="66" t="s">
        <v>457</v>
      </c>
      <c r="C85" s="67">
        <v>-7556957.6600000001</v>
      </c>
      <c r="D85" s="67">
        <v>0</v>
      </c>
      <c r="E85" s="67">
        <v>359416.3</v>
      </c>
      <c r="F85" s="67">
        <v>-7916373.96</v>
      </c>
    </row>
    <row r="86" spans="1:6" x14ac:dyDescent="0.25">
      <c r="A86" s="65" t="s">
        <v>458</v>
      </c>
      <c r="B86" s="66" t="s">
        <v>459</v>
      </c>
      <c r="C86" s="67">
        <v>-44386.64</v>
      </c>
      <c r="D86" s="67">
        <v>0</v>
      </c>
      <c r="E86" s="67">
        <v>5548.33</v>
      </c>
      <c r="F86" s="67">
        <v>-49934.97</v>
      </c>
    </row>
    <row r="87" spans="1:6" x14ac:dyDescent="0.25">
      <c r="A87" s="63" t="s">
        <v>460</v>
      </c>
      <c r="B87" s="59" t="s">
        <v>461</v>
      </c>
      <c r="C87" s="64">
        <v>12602103.790000001</v>
      </c>
      <c r="D87" s="64">
        <v>0</v>
      </c>
      <c r="E87" s="64">
        <v>0</v>
      </c>
      <c r="F87" s="64">
        <v>12602103.790000001</v>
      </c>
    </row>
    <row r="88" spans="1:6" x14ac:dyDescent="0.25">
      <c r="A88" s="65" t="s">
        <v>462</v>
      </c>
      <c r="B88" s="66" t="s">
        <v>423</v>
      </c>
      <c r="C88" s="67">
        <v>1973650.24</v>
      </c>
      <c r="D88" s="67">
        <v>0</v>
      </c>
      <c r="E88" s="67">
        <v>0</v>
      </c>
      <c r="F88" s="67">
        <v>1973650.24</v>
      </c>
    </row>
    <row r="89" spans="1:6" x14ac:dyDescent="0.25">
      <c r="A89" s="65" t="s">
        <v>463</v>
      </c>
      <c r="B89" s="66" t="s">
        <v>425</v>
      </c>
      <c r="C89" s="67">
        <v>367701.24</v>
      </c>
      <c r="D89" s="67">
        <v>0</v>
      </c>
      <c r="E89" s="67">
        <v>0</v>
      </c>
      <c r="F89" s="67">
        <v>367701.24</v>
      </c>
    </row>
    <row r="90" spans="1:6" x14ac:dyDescent="0.25">
      <c r="A90" s="65" t="s">
        <v>464</v>
      </c>
      <c r="B90" s="66" t="s">
        <v>427</v>
      </c>
      <c r="C90" s="67">
        <v>1205476.68</v>
      </c>
      <c r="D90" s="67">
        <v>0</v>
      </c>
      <c r="E90" s="67">
        <v>0</v>
      </c>
      <c r="F90" s="67">
        <v>1205476.68</v>
      </c>
    </row>
    <row r="91" spans="1:6" x14ac:dyDescent="0.25">
      <c r="A91" s="65" t="s">
        <v>465</v>
      </c>
      <c r="B91" s="66" t="s">
        <v>429</v>
      </c>
      <c r="C91" s="67">
        <v>76749.679999999993</v>
      </c>
      <c r="D91" s="67">
        <v>0</v>
      </c>
      <c r="E91" s="67">
        <v>0</v>
      </c>
      <c r="F91" s="67">
        <v>76749.679999999993</v>
      </c>
    </row>
    <row r="92" spans="1:6" x14ac:dyDescent="0.25">
      <c r="A92" s="65" t="s">
        <v>466</v>
      </c>
      <c r="B92" s="66" t="s">
        <v>431</v>
      </c>
      <c r="C92" s="67">
        <v>1980273.12</v>
      </c>
      <c r="D92" s="67">
        <v>0</v>
      </c>
      <c r="E92" s="67">
        <v>0</v>
      </c>
      <c r="F92" s="67">
        <v>1980273.12</v>
      </c>
    </row>
    <row r="93" spans="1:6" x14ac:dyDescent="0.25">
      <c r="A93" s="65" t="s">
        <v>467</v>
      </c>
      <c r="B93" s="66" t="s">
        <v>433</v>
      </c>
      <c r="C93" s="67">
        <v>4015258.75</v>
      </c>
      <c r="D93" s="67">
        <v>0</v>
      </c>
      <c r="E93" s="67">
        <v>0</v>
      </c>
      <c r="F93" s="67">
        <v>4015258.75</v>
      </c>
    </row>
    <row r="94" spans="1:6" x14ac:dyDescent="0.25">
      <c r="A94" s="65" t="s">
        <v>468</v>
      </c>
      <c r="B94" s="66" t="s">
        <v>435</v>
      </c>
      <c r="C94" s="67">
        <v>68237.2</v>
      </c>
      <c r="D94" s="67">
        <v>0</v>
      </c>
      <c r="E94" s="67">
        <v>0</v>
      </c>
      <c r="F94" s="67">
        <v>68237.2</v>
      </c>
    </row>
    <row r="95" spans="1:6" x14ac:dyDescent="0.25">
      <c r="A95" s="65" t="s">
        <v>469</v>
      </c>
      <c r="B95" s="66" t="s">
        <v>437</v>
      </c>
      <c r="C95" s="67">
        <v>2830744.12</v>
      </c>
      <c r="D95" s="67">
        <v>0</v>
      </c>
      <c r="E95" s="67">
        <v>0</v>
      </c>
      <c r="F95" s="67">
        <v>2830744.12</v>
      </c>
    </row>
    <row r="96" spans="1:6" x14ac:dyDescent="0.25">
      <c r="A96" s="65" t="s">
        <v>470</v>
      </c>
      <c r="B96" s="66" t="s">
        <v>471</v>
      </c>
      <c r="C96" s="67">
        <v>84012.76</v>
      </c>
      <c r="D96" s="67">
        <v>0</v>
      </c>
      <c r="E96" s="67">
        <v>0</v>
      </c>
      <c r="F96" s="67">
        <v>84012.76</v>
      </c>
    </row>
    <row r="97" spans="1:6" x14ac:dyDescent="0.25">
      <c r="A97" s="63" t="s">
        <v>472</v>
      </c>
      <c r="B97" s="59" t="s">
        <v>473</v>
      </c>
      <c r="C97" s="64">
        <v>-12261071.689999999</v>
      </c>
      <c r="D97" s="64">
        <v>0</v>
      </c>
      <c r="E97" s="64">
        <v>20896.999999999996</v>
      </c>
      <c r="F97" s="64">
        <v>-12281968.689999999</v>
      </c>
    </row>
    <row r="98" spans="1:6" x14ac:dyDescent="0.25">
      <c r="A98" s="65" t="s">
        <v>474</v>
      </c>
      <c r="B98" s="66" t="s">
        <v>443</v>
      </c>
      <c r="C98" s="67">
        <v>-1729272.34</v>
      </c>
      <c r="D98" s="67">
        <v>0</v>
      </c>
      <c r="E98" s="67">
        <v>16436.78</v>
      </c>
      <c r="F98" s="67">
        <v>-1745709.12</v>
      </c>
    </row>
    <row r="99" spans="1:6" x14ac:dyDescent="0.25">
      <c r="A99" s="65" t="s">
        <v>475</v>
      </c>
      <c r="B99" s="66" t="s">
        <v>445</v>
      </c>
      <c r="C99" s="67">
        <v>-295071.94</v>
      </c>
      <c r="D99" s="67">
        <v>0</v>
      </c>
      <c r="E99" s="67">
        <v>3064.23</v>
      </c>
      <c r="F99" s="67">
        <v>-298136.17</v>
      </c>
    </row>
    <row r="100" spans="1:6" x14ac:dyDescent="0.25">
      <c r="A100" s="65" t="s">
        <v>476</v>
      </c>
      <c r="B100" s="66" t="s">
        <v>447</v>
      </c>
      <c r="C100" s="67">
        <v>-1205476.68</v>
      </c>
      <c r="D100" s="67">
        <v>0</v>
      </c>
      <c r="E100" s="67">
        <v>0</v>
      </c>
      <c r="F100" s="67">
        <v>-1205476.68</v>
      </c>
    </row>
    <row r="101" spans="1:6" x14ac:dyDescent="0.25">
      <c r="A101" s="65" t="s">
        <v>477</v>
      </c>
      <c r="B101" s="66" t="s">
        <v>449</v>
      </c>
      <c r="C101" s="67">
        <v>-59287.77</v>
      </c>
      <c r="D101" s="67">
        <v>0</v>
      </c>
      <c r="E101" s="67">
        <v>639.61</v>
      </c>
      <c r="F101" s="67">
        <v>-59927.38</v>
      </c>
    </row>
    <row r="102" spans="1:6" x14ac:dyDescent="0.25">
      <c r="A102" s="65" t="s">
        <v>478</v>
      </c>
      <c r="B102" s="66" t="s">
        <v>451</v>
      </c>
      <c r="C102" s="67">
        <v>-1974839.55</v>
      </c>
      <c r="D102" s="67">
        <v>0</v>
      </c>
      <c r="E102" s="67">
        <v>187.67</v>
      </c>
      <c r="F102" s="67">
        <v>-1975027.22</v>
      </c>
    </row>
    <row r="103" spans="1:6" x14ac:dyDescent="0.25">
      <c r="A103" s="65" t="s">
        <v>479</v>
      </c>
      <c r="B103" s="66" t="s">
        <v>453</v>
      </c>
      <c r="C103" s="67">
        <v>-4015258.75</v>
      </c>
      <c r="D103" s="67">
        <v>0</v>
      </c>
      <c r="E103" s="67">
        <v>0</v>
      </c>
      <c r="F103" s="67">
        <v>-4015258.75</v>
      </c>
    </row>
    <row r="104" spans="1:6" x14ac:dyDescent="0.25">
      <c r="A104" s="65" t="s">
        <v>480</v>
      </c>
      <c r="B104" s="66" t="s">
        <v>455</v>
      </c>
      <c r="C104" s="67">
        <v>-67107.78</v>
      </c>
      <c r="D104" s="67">
        <v>0</v>
      </c>
      <c r="E104" s="67">
        <v>568.71</v>
      </c>
      <c r="F104" s="67">
        <v>-67676.490000000005</v>
      </c>
    </row>
    <row r="105" spans="1:6" x14ac:dyDescent="0.25">
      <c r="A105" s="65" t="s">
        <v>481</v>
      </c>
      <c r="B105" s="66" t="s">
        <v>457</v>
      </c>
      <c r="C105" s="67">
        <v>-2830744.12</v>
      </c>
      <c r="D105" s="67">
        <v>0</v>
      </c>
      <c r="E105" s="67">
        <v>0</v>
      </c>
      <c r="F105" s="67">
        <v>-2830744.12</v>
      </c>
    </row>
    <row r="106" spans="1:6" x14ac:dyDescent="0.25">
      <c r="A106" s="65" t="s">
        <v>482</v>
      </c>
      <c r="B106" s="66" t="s">
        <v>483</v>
      </c>
      <c r="C106" s="67">
        <v>-84012.76</v>
      </c>
      <c r="D106" s="67">
        <v>0</v>
      </c>
      <c r="E106" s="67">
        <v>0</v>
      </c>
      <c r="F106" s="67">
        <v>-84012.76</v>
      </c>
    </row>
    <row r="107" spans="1:6" x14ac:dyDescent="0.25">
      <c r="A107" s="63" t="s">
        <v>484</v>
      </c>
      <c r="B107" s="59" t="s">
        <v>485</v>
      </c>
      <c r="C107" s="64">
        <v>44768.50999999998</v>
      </c>
      <c r="D107" s="64">
        <v>0</v>
      </c>
      <c r="E107" s="64">
        <v>4798.68</v>
      </c>
      <c r="F107" s="64">
        <v>39969.829999999987</v>
      </c>
    </row>
    <row r="108" spans="1:6" x14ac:dyDescent="0.25">
      <c r="A108" s="63" t="s">
        <v>486</v>
      </c>
      <c r="B108" s="59" t="s">
        <v>485</v>
      </c>
      <c r="C108" s="64">
        <v>283127.53999999998</v>
      </c>
      <c r="D108" s="64">
        <v>0</v>
      </c>
      <c r="E108" s="64">
        <v>4798.68</v>
      </c>
      <c r="F108" s="64">
        <v>278328.86</v>
      </c>
    </row>
    <row r="109" spans="1:6" x14ac:dyDescent="0.25">
      <c r="A109" s="65" t="s">
        <v>487</v>
      </c>
      <c r="B109" s="66" t="s">
        <v>488</v>
      </c>
      <c r="C109" s="67">
        <v>283127.53999999998</v>
      </c>
      <c r="D109" s="67">
        <v>0</v>
      </c>
      <c r="E109" s="67">
        <v>4798.68</v>
      </c>
      <c r="F109" s="67">
        <v>278328.86</v>
      </c>
    </row>
    <row r="110" spans="1:6" x14ac:dyDescent="0.25">
      <c r="A110" s="63" t="s">
        <v>489</v>
      </c>
      <c r="B110" s="59" t="s">
        <v>490</v>
      </c>
      <c r="C110" s="64">
        <v>-238359.03</v>
      </c>
      <c r="D110" s="64">
        <v>0</v>
      </c>
      <c r="E110" s="64">
        <v>0</v>
      </c>
      <c r="F110" s="64">
        <v>-238359.03</v>
      </c>
    </row>
    <row r="111" spans="1:6" x14ac:dyDescent="0.25">
      <c r="A111" s="65" t="s">
        <v>491</v>
      </c>
      <c r="B111" s="66" t="s">
        <v>492</v>
      </c>
      <c r="C111" s="67">
        <v>-238359.03</v>
      </c>
      <c r="D111" s="67">
        <v>0</v>
      </c>
      <c r="E111" s="67">
        <v>0</v>
      </c>
      <c r="F111" s="67">
        <v>-238359.03</v>
      </c>
    </row>
    <row r="112" spans="1:6" x14ac:dyDescent="0.25">
      <c r="A112" s="63" t="s">
        <v>493</v>
      </c>
      <c r="B112" s="59" t="s">
        <v>494</v>
      </c>
      <c r="C112" s="64">
        <v>0</v>
      </c>
      <c r="D112" s="64">
        <v>0</v>
      </c>
      <c r="E112" s="64">
        <v>0</v>
      </c>
      <c r="F112" s="64">
        <v>0</v>
      </c>
    </row>
    <row r="113" spans="1:9" x14ac:dyDescent="0.25">
      <c r="A113" s="63" t="s">
        <v>495</v>
      </c>
      <c r="B113" s="59" t="s">
        <v>494</v>
      </c>
      <c r="C113" s="64">
        <v>479108.58</v>
      </c>
      <c r="D113" s="64">
        <v>0</v>
      </c>
      <c r="E113" s="64">
        <v>0</v>
      </c>
      <c r="F113" s="64">
        <v>479108.58</v>
      </c>
    </row>
    <row r="114" spans="1:9" x14ac:dyDescent="0.25">
      <c r="A114" s="65" t="s">
        <v>496</v>
      </c>
      <c r="B114" s="66" t="s">
        <v>488</v>
      </c>
      <c r="C114" s="67">
        <v>479108.58</v>
      </c>
      <c r="D114" s="67">
        <v>0</v>
      </c>
      <c r="E114" s="67">
        <v>0</v>
      </c>
      <c r="F114" s="67">
        <v>479108.58</v>
      </c>
    </row>
    <row r="115" spans="1:9" x14ac:dyDescent="0.25">
      <c r="A115" s="63" t="s">
        <v>497</v>
      </c>
      <c r="B115" s="59" t="s">
        <v>498</v>
      </c>
      <c r="C115" s="64">
        <v>-479108.58</v>
      </c>
      <c r="D115" s="64">
        <v>0</v>
      </c>
      <c r="E115" s="64">
        <v>0</v>
      </c>
      <c r="F115" s="64">
        <v>-479108.58</v>
      </c>
    </row>
    <row r="116" spans="1:9" x14ac:dyDescent="0.25">
      <c r="A116" s="65" t="s">
        <v>499</v>
      </c>
      <c r="B116" s="66" t="s">
        <v>500</v>
      </c>
      <c r="C116" s="67">
        <v>-479108.58</v>
      </c>
      <c r="D116" s="67">
        <v>0</v>
      </c>
      <c r="E116" s="67">
        <v>0</v>
      </c>
      <c r="F116" s="67">
        <v>-479108.58</v>
      </c>
    </row>
    <row r="117" spans="1:9" x14ac:dyDescent="0.25">
      <c r="A117" s="63" t="s">
        <v>501</v>
      </c>
      <c r="B117" s="59" t="s">
        <v>502</v>
      </c>
      <c r="C117" s="64">
        <v>-24189724.18</v>
      </c>
      <c r="D117" s="64">
        <v>16170228.630000001</v>
      </c>
      <c r="E117" s="64">
        <v>15572470.300000003</v>
      </c>
      <c r="F117" s="64">
        <v>-23591965.850000001</v>
      </c>
      <c r="H117" s="60">
        <f>C117-F117</f>
        <v>-597758.32999999821</v>
      </c>
      <c r="I117" s="60">
        <f>+H117-H118</f>
        <v>-569446.26999999734</v>
      </c>
    </row>
    <row r="118" spans="1:9" x14ac:dyDescent="0.25">
      <c r="A118" s="63" t="s">
        <v>78</v>
      </c>
      <c r="B118" s="59" t="s">
        <v>503</v>
      </c>
      <c r="C118" s="64">
        <v>-7533169.8000000007</v>
      </c>
      <c r="D118" s="64">
        <v>9028893.5500000007</v>
      </c>
      <c r="E118" s="64">
        <v>8905803.6300000027</v>
      </c>
      <c r="F118" s="64">
        <v>-7410079.8799999999</v>
      </c>
      <c r="H118" s="60">
        <f>C118-F118+94777.86</f>
        <v>-28312.060000000856</v>
      </c>
      <c r="I118" s="60">
        <f>+[1]QUADRIMESTRAL!H96</f>
        <v>0</v>
      </c>
    </row>
    <row r="119" spans="1:9" x14ac:dyDescent="0.25">
      <c r="A119" s="63" t="s">
        <v>504</v>
      </c>
      <c r="B119" s="59" t="s">
        <v>505</v>
      </c>
      <c r="C119" s="64">
        <v>-2048332.5799999996</v>
      </c>
      <c r="D119" s="64">
        <v>4685481.67</v>
      </c>
      <c r="E119" s="64">
        <v>4243112.2200000007</v>
      </c>
      <c r="F119" s="64">
        <v>-1605963.1300000004</v>
      </c>
    </row>
    <row r="120" spans="1:9" x14ac:dyDescent="0.25">
      <c r="A120" s="63" t="s">
        <v>506</v>
      </c>
      <c r="B120" s="59" t="s">
        <v>507</v>
      </c>
      <c r="C120" s="64">
        <v>-1605864.6099999996</v>
      </c>
      <c r="D120" s="64">
        <v>3494849.3100000005</v>
      </c>
      <c r="E120" s="64">
        <v>4133806.4300000006</v>
      </c>
      <c r="F120" s="64">
        <v>-2244821.7300000004</v>
      </c>
      <c r="H120" s="60">
        <v>94777.859999999404</v>
      </c>
    </row>
    <row r="121" spans="1:9" x14ac:dyDescent="0.25">
      <c r="A121" s="65" t="s">
        <v>508</v>
      </c>
      <c r="B121" s="66" t="s">
        <v>509</v>
      </c>
      <c r="C121" s="67">
        <v>-417708.29</v>
      </c>
      <c r="D121" s="67">
        <v>1598521.4600000009</v>
      </c>
      <c r="E121" s="67">
        <v>2077043.2700000007</v>
      </c>
      <c r="F121" s="67">
        <v>-896230.1</v>
      </c>
    </row>
    <row r="122" spans="1:9" x14ac:dyDescent="0.25">
      <c r="A122" s="65" t="s">
        <v>510</v>
      </c>
      <c r="B122" s="66" t="s">
        <v>511</v>
      </c>
      <c r="C122" s="67">
        <v>-109177.65</v>
      </c>
      <c r="D122" s="67">
        <v>1895905.8499999996</v>
      </c>
      <c r="E122" s="67">
        <v>2056135.8600000003</v>
      </c>
      <c r="F122" s="67">
        <v>-269407.65999999992</v>
      </c>
    </row>
    <row r="123" spans="1:9" x14ac:dyDescent="0.25">
      <c r="A123" s="65" t="s">
        <v>512</v>
      </c>
      <c r="B123" s="66" t="s">
        <v>513</v>
      </c>
      <c r="C123" s="67">
        <v>0</v>
      </c>
      <c r="D123" s="67">
        <v>0</v>
      </c>
      <c r="E123" s="67">
        <v>0</v>
      </c>
      <c r="F123" s="67">
        <v>0</v>
      </c>
    </row>
    <row r="124" spans="1:9" x14ac:dyDescent="0.25">
      <c r="A124" s="65" t="s">
        <v>514</v>
      </c>
      <c r="B124" s="66" t="s">
        <v>515</v>
      </c>
      <c r="C124" s="67">
        <v>-1030676.59</v>
      </c>
      <c r="D124" s="67">
        <v>422</v>
      </c>
      <c r="E124" s="67">
        <v>627.29999999999995</v>
      </c>
      <c r="F124" s="67">
        <v>-1030881.89</v>
      </c>
    </row>
    <row r="125" spans="1:9" x14ac:dyDescent="0.25">
      <c r="A125" s="65" t="s">
        <v>516</v>
      </c>
      <c r="B125" s="66" t="s">
        <v>517</v>
      </c>
      <c r="C125" s="67">
        <v>-9079.2000000000007</v>
      </c>
      <c r="D125" s="67">
        <v>0</v>
      </c>
      <c r="E125" s="67">
        <v>0</v>
      </c>
      <c r="F125" s="67">
        <v>-9079.2000000000007</v>
      </c>
    </row>
    <row r="126" spans="1:9" x14ac:dyDescent="0.25">
      <c r="A126" s="65" t="s">
        <v>518</v>
      </c>
      <c r="B126" s="66" t="s">
        <v>519</v>
      </c>
      <c r="C126" s="67">
        <v>-24802.95</v>
      </c>
      <c r="D126" s="67">
        <v>0</v>
      </c>
      <c r="E126" s="67">
        <v>0</v>
      </c>
      <c r="F126" s="67">
        <v>-24802.95</v>
      </c>
    </row>
    <row r="127" spans="1:9" x14ac:dyDescent="0.25">
      <c r="A127" s="65" t="s">
        <v>520</v>
      </c>
      <c r="B127" s="66" t="s">
        <v>521</v>
      </c>
      <c r="C127" s="67">
        <v>-14419.93</v>
      </c>
      <c r="D127" s="67">
        <v>0</v>
      </c>
      <c r="E127" s="67">
        <v>0</v>
      </c>
      <c r="F127" s="67">
        <v>-14419.93</v>
      </c>
    </row>
    <row r="128" spans="1:9" x14ac:dyDescent="0.25">
      <c r="A128" s="63" t="s">
        <v>522</v>
      </c>
      <c r="B128" s="59" t="s">
        <v>523</v>
      </c>
      <c r="C128" s="64">
        <v>-442467.97000000003</v>
      </c>
      <c r="D128" s="64">
        <v>1190632.3599999999</v>
      </c>
      <c r="E128" s="64">
        <v>109305.79</v>
      </c>
      <c r="F128" s="64">
        <v>638858.60000000009</v>
      </c>
    </row>
    <row r="129" spans="1:9" x14ac:dyDescent="0.25">
      <c r="A129" s="65" t="s">
        <v>524</v>
      </c>
      <c r="B129" s="66" t="s">
        <v>525</v>
      </c>
      <c r="C129" s="67">
        <v>-0.01</v>
      </c>
      <c r="D129" s="67">
        <v>0</v>
      </c>
      <c r="E129" s="67">
        <v>0</v>
      </c>
      <c r="F129" s="67">
        <v>-0.01</v>
      </c>
    </row>
    <row r="130" spans="1:9" x14ac:dyDescent="0.25">
      <c r="A130" s="65" t="s">
        <v>526</v>
      </c>
      <c r="B130" s="66" t="s">
        <v>527</v>
      </c>
      <c r="C130" s="67">
        <v>-169.99</v>
      </c>
      <c r="D130" s="67">
        <v>109305.79</v>
      </c>
      <c r="E130" s="67">
        <v>0</v>
      </c>
      <c r="F130" s="67">
        <v>109135.79999999999</v>
      </c>
    </row>
    <row r="131" spans="1:9" x14ac:dyDescent="0.25">
      <c r="A131" s="65" t="s">
        <v>528</v>
      </c>
      <c r="B131" s="66" t="s">
        <v>529</v>
      </c>
      <c r="C131" s="67">
        <v>-320622.84999999998</v>
      </c>
      <c r="D131" s="67">
        <v>320622.84999999998</v>
      </c>
      <c r="E131" s="67">
        <v>0</v>
      </c>
      <c r="F131" s="67">
        <v>0</v>
      </c>
      <c r="G131">
        <v>1</v>
      </c>
    </row>
    <row r="132" spans="1:9" x14ac:dyDescent="0.25">
      <c r="A132" s="65" t="s">
        <v>530</v>
      </c>
      <c r="B132" s="66" t="s">
        <v>531</v>
      </c>
      <c r="C132" s="67">
        <v>-240009.19</v>
      </c>
      <c r="D132" s="67">
        <v>240009.19</v>
      </c>
      <c r="E132" s="67">
        <v>0</v>
      </c>
      <c r="F132" s="67">
        <v>0</v>
      </c>
    </row>
    <row r="133" spans="1:9" x14ac:dyDescent="0.25">
      <c r="A133" s="65" t="s">
        <v>532</v>
      </c>
      <c r="B133" s="66" t="s">
        <v>533</v>
      </c>
      <c r="C133" s="67">
        <v>0</v>
      </c>
      <c r="D133" s="67">
        <v>0</v>
      </c>
      <c r="E133" s="67">
        <v>0</v>
      </c>
      <c r="F133" s="67">
        <v>0</v>
      </c>
    </row>
    <row r="134" spans="1:9" x14ac:dyDescent="0.25">
      <c r="A134" s="65" t="s">
        <v>534</v>
      </c>
      <c r="B134" s="66" t="s">
        <v>535</v>
      </c>
      <c r="C134" s="67">
        <v>-38106</v>
      </c>
      <c r="D134" s="67">
        <v>38106</v>
      </c>
      <c r="E134" s="67">
        <v>0</v>
      </c>
      <c r="F134" s="67">
        <v>0</v>
      </c>
    </row>
    <row r="135" spans="1:9" x14ac:dyDescent="0.25">
      <c r="A135" s="65" t="s">
        <v>536</v>
      </c>
      <c r="B135" s="66" t="s">
        <v>537</v>
      </c>
      <c r="C135" s="67">
        <v>156440.07</v>
      </c>
      <c r="D135" s="67">
        <v>482588.53</v>
      </c>
      <c r="E135" s="67">
        <v>109305.79</v>
      </c>
      <c r="F135" s="67">
        <v>529722.81000000006</v>
      </c>
      <c r="I135" s="60">
        <v>0</v>
      </c>
    </row>
    <row r="136" spans="1:9" x14ac:dyDescent="0.25">
      <c r="A136" s="63" t="s">
        <v>538</v>
      </c>
      <c r="B136" s="59" t="s">
        <v>539</v>
      </c>
      <c r="C136" s="64">
        <v>-454863.86</v>
      </c>
      <c r="D136" s="64">
        <v>3973926.5500000007</v>
      </c>
      <c r="E136" s="64">
        <v>3948938.3800000008</v>
      </c>
      <c r="F136" s="64">
        <v>-429875.69000000012</v>
      </c>
    </row>
    <row r="137" spans="1:9" x14ac:dyDescent="0.25">
      <c r="A137" s="63" t="s">
        <v>540</v>
      </c>
      <c r="B137" s="59" t="s">
        <v>541</v>
      </c>
      <c r="C137" s="64">
        <v>-448453.19</v>
      </c>
      <c r="D137" s="64">
        <v>3973926.5500000007</v>
      </c>
      <c r="E137" s="64">
        <v>3948698.3800000008</v>
      </c>
      <c r="F137" s="64">
        <v>-423225.02000000014</v>
      </c>
    </row>
    <row r="138" spans="1:9" x14ac:dyDescent="0.25">
      <c r="A138" s="65" t="s">
        <v>542</v>
      </c>
      <c r="B138" s="66" t="s">
        <v>543</v>
      </c>
      <c r="C138" s="67">
        <v>0</v>
      </c>
      <c r="D138" s="67">
        <v>2583437.5800000005</v>
      </c>
      <c r="E138" s="67">
        <v>2583437.5800000005</v>
      </c>
      <c r="F138" s="67">
        <v>0</v>
      </c>
    </row>
    <row r="139" spans="1:9" x14ac:dyDescent="0.25">
      <c r="A139" s="65" t="s">
        <v>544</v>
      </c>
      <c r="B139" s="66" t="s">
        <v>545</v>
      </c>
      <c r="C139" s="67">
        <v>-12553.480000000001</v>
      </c>
      <c r="D139" s="67">
        <v>18845.560000000001</v>
      </c>
      <c r="E139" s="67">
        <v>16880.679999999997</v>
      </c>
      <c r="F139" s="67">
        <v>-10588.6</v>
      </c>
    </row>
    <row r="140" spans="1:9" x14ac:dyDescent="0.25">
      <c r="A140" s="65" t="s">
        <v>546</v>
      </c>
      <c r="B140" s="66" t="s">
        <v>547</v>
      </c>
      <c r="C140" s="67">
        <v>-3233.56</v>
      </c>
      <c r="D140" s="67">
        <v>0</v>
      </c>
      <c r="E140" s="67">
        <v>0</v>
      </c>
      <c r="F140" s="67">
        <v>-3233.56</v>
      </c>
    </row>
    <row r="141" spans="1:9" x14ac:dyDescent="0.25">
      <c r="A141" s="65" t="s">
        <v>548</v>
      </c>
      <c r="B141" s="66" t="s">
        <v>549</v>
      </c>
      <c r="C141" s="67">
        <v>-103433.02999999994</v>
      </c>
      <c r="D141" s="67">
        <v>848576.82000000007</v>
      </c>
      <c r="E141" s="67">
        <v>821805.71000000008</v>
      </c>
      <c r="F141" s="67">
        <v>-76661.920000000173</v>
      </c>
    </row>
    <row r="142" spans="1:9" x14ac:dyDescent="0.25">
      <c r="A142" s="65" t="s">
        <v>550</v>
      </c>
      <c r="B142" s="66" t="s">
        <v>551</v>
      </c>
      <c r="C142" s="67">
        <v>-106011.15</v>
      </c>
      <c r="D142" s="67">
        <v>301251.86000000004</v>
      </c>
      <c r="E142" s="67">
        <v>299051.87</v>
      </c>
      <c r="F142" s="67">
        <v>-103811.15999999995</v>
      </c>
    </row>
    <row r="143" spans="1:9" x14ac:dyDescent="0.25">
      <c r="A143" s="65" t="s">
        <v>552</v>
      </c>
      <c r="B143" s="66" t="s">
        <v>553</v>
      </c>
      <c r="C143" s="67">
        <v>-204611.62000000002</v>
      </c>
      <c r="D143" s="67">
        <v>197374.34</v>
      </c>
      <c r="E143" s="67">
        <v>203405.44000000003</v>
      </c>
      <c r="F143" s="67">
        <v>-210642.72</v>
      </c>
    </row>
    <row r="144" spans="1:9" x14ac:dyDescent="0.25">
      <c r="A144" s="65" t="s">
        <v>554</v>
      </c>
      <c r="B144" s="66" t="s">
        <v>555</v>
      </c>
      <c r="C144" s="67">
        <v>-1726.6099999999947</v>
      </c>
      <c r="D144" s="67">
        <v>24440.39</v>
      </c>
      <c r="E144" s="67">
        <v>23532.1</v>
      </c>
      <c r="F144" s="67">
        <v>-818.31999999999584</v>
      </c>
    </row>
    <row r="145" spans="1:6" x14ac:dyDescent="0.25">
      <c r="A145" s="65" t="s">
        <v>556</v>
      </c>
      <c r="B145" s="66" t="s">
        <v>557</v>
      </c>
      <c r="C145" s="67">
        <v>-585</v>
      </c>
      <c r="D145" s="67">
        <v>0</v>
      </c>
      <c r="E145" s="67">
        <v>585</v>
      </c>
      <c r="F145" s="67">
        <v>-1170</v>
      </c>
    </row>
    <row r="146" spans="1:6" x14ac:dyDescent="0.25">
      <c r="A146" s="65" t="s">
        <v>558</v>
      </c>
      <c r="B146" s="66" t="s">
        <v>559</v>
      </c>
      <c r="C146" s="67">
        <v>-3.09</v>
      </c>
      <c r="D146" s="67">
        <v>0</v>
      </c>
      <c r="E146" s="67">
        <v>0</v>
      </c>
      <c r="F146" s="67">
        <v>-3.09</v>
      </c>
    </row>
    <row r="147" spans="1:6" x14ac:dyDescent="0.25">
      <c r="A147" s="65" t="s">
        <v>560</v>
      </c>
      <c r="B147" s="66" t="s">
        <v>561</v>
      </c>
      <c r="C147" s="67">
        <v>-2443.14</v>
      </c>
      <c r="D147" s="67">
        <v>0</v>
      </c>
      <c r="E147" s="67">
        <v>0</v>
      </c>
      <c r="F147" s="67">
        <v>-2443.14</v>
      </c>
    </row>
    <row r="148" spans="1:6" x14ac:dyDescent="0.25">
      <c r="A148" s="65" t="s">
        <v>562</v>
      </c>
      <c r="B148" s="66" t="s">
        <v>517</v>
      </c>
      <c r="C148" s="67">
        <v>-13852.51</v>
      </c>
      <c r="D148" s="67">
        <v>0</v>
      </c>
      <c r="E148" s="67">
        <v>0</v>
      </c>
      <c r="F148" s="67">
        <v>-13852.51</v>
      </c>
    </row>
    <row r="149" spans="1:6" x14ac:dyDescent="0.25">
      <c r="A149" s="63" t="s">
        <v>563</v>
      </c>
      <c r="B149" s="59" t="s">
        <v>564</v>
      </c>
      <c r="C149" s="64">
        <v>-6410.67</v>
      </c>
      <c r="D149" s="64">
        <v>0</v>
      </c>
      <c r="E149" s="64">
        <v>240</v>
      </c>
      <c r="F149" s="64">
        <v>-6650.67</v>
      </c>
    </row>
    <row r="150" spans="1:6" x14ac:dyDescent="0.25">
      <c r="A150" s="65" t="s">
        <v>565</v>
      </c>
      <c r="B150" s="66" t="s">
        <v>566</v>
      </c>
      <c r="C150" s="67">
        <v>-3522.67</v>
      </c>
      <c r="D150" s="67">
        <v>0</v>
      </c>
      <c r="E150" s="67">
        <v>200</v>
      </c>
      <c r="F150" s="67">
        <v>-3722.67</v>
      </c>
    </row>
    <row r="151" spans="1:6" x14ac:dyDescent="0.25">
      <c r="A151" s="65" t="s">
        <v>567</v>
      </c>
      <c r="B151" s="66" t="s">
        <v>568</v>
      </c>
      <c r="C151" s="67">
        <v>-2888</v>
      </c>
      <c r="D151" s="67">
        <v>0</v>
      </c>
      <c r="E151" s="67">
        <v>40</v>
      </c>
      <c r="F151" s="67">
        <v>-2928</v>
      </c>
    </row>
    <row r="152" spans="1:6" x14ac:dyDescent="0.25">
      <c r="A152" s="65" t="s">
        <v>569</v>
      </c>
      <c r="B152" s="66" t="s">
        <v>570</v>
      </c>
      <c r="C152" s="67">
        <v>0</v>
      </c>
      <c r="D152" s="67">
        <v>0</v>
      </c>
      <c r="E152" s="67">
        <v>0</v>
      </c>
      <c r="F152" s="67">
        <v>0</v>
      </c>
    </row>
    <row r="153" spans="1:6" x14ac:dyDescent="0.25">
      <c r="A153" s="65" t="s">
        <v>571</v>
      </c>
      <c r="B153" s="66" t="s">
        <v>572</v>
      </c>
      <c r="C153" s="67">
        <v>0</v>
      </c>
      <c r="D153" s="67">
        <v>0</v>
      </c>
      <c r="E153" s="67">
        <v>0</v>
      </c>
      <c r="F153" s="67">
        <v>0</v>
      </c>
    </row>
    <row r="154" spans="1:6" x14ac:dyDescent="0.25">
      <c r="A154" s="63" t="s">
        <v>573</v>
      </c>
      <c r="B154" s="59" t="s">
        <v>574</v>
      </c>
      <c r="C154" s="64">
        <v>-112480.94</v>
      </c>
      <c r="D154" s="64">
        <v>163123.6</v>
      </c>
      <c r="E154" s="64">
        <v>129715.32</v>
      </c>
      <c r="F154" s="64">
        <v>-79072.660000000018</v>
      </c>
    </row>
    <row r="155" spans="1:6" x14ac:dyDescent="0.25">
      <c r="A155" s="63" t="s">
        <v>575</v>
      </c>
      <c r="B155" s="59" t="s">
        <v>576</v>
      </c>
      <c r="C155" s="64">
        <v>-112480.94</v>
      </c>
      <c r="D155" s="64">
        <v>163123.6</v>
      </c>
      <c r="E155" s="64">
        <v>129715.32</v>
      </c>
      <c r="F155" s="64">
        <v>-79072.660000000018</v>
      </c>
    </row>
    <row r="156" spans="1:6" x14ac:dyDescent="0.25">
      <c r="A156" s="65" t="s">
        <v>577</v>
      </c>
      <c r="B156" s="66" t="s">
        <v>578</v>
      </c>
      <c r="C156" s="67">
        <v>-7032.89</v>
      </c>
      <c r="D156" s="67">
        <v>11580.62</v>
      </c>
      <c r="E156" s="67">
        <v>9402.8800000000028</v>
      </c>
      <c r="F156" s="67">
        <v>-4855.1499999999996</v>
      </c>
    </row>
    <row r="157" spans="1:6" x14ac:dyDescent="0.25">
      <c r="A157" s="65" t="s">
        <v>579</v>
      </c>
      <c r="B157" s="66" t="s">
        <v>580</v>
      </c>
      <c r="C157" s="67">
        <v>-28680.059999999998</v>
      </c>
      <c r="D157" s="67">
        <v>47964.160000000003</v>
      </c>
      <c r="E157" s="67">
        <v>33265.14</v>
      </c>
      <c r="F157" s="67">
        <v>-13981.039999999995</v>
      </c>
    </row>
    <row r="158" spans="1:6" x14ac:dyDescent="0.25">
      <c r="A158" s="65" t="s">
        <v>581</v>
      </c>
      <c r="B158" s="66" t="s">
        <v>582</v>
      </c>
      <c r="C158" s="67">
        <v>-23777.239999999998</v>
      </c>
      <c r="D158" s="67">
        <v>8753.8799999999992</v>
      </c>
      <c r="E158" s="67">
        <v>15799.6</v>
      </c>
      <c r="F158" s="67">
        <v>-30822.960000000003</v>
      </c>
    </row>
    <row r="159" spans="1:6" x14ac:dyDescent="0.25">
      <c r="A159" s="65" t="s">
        <v>583</v>
      </c>
      <c r="B159" s="66" t="s">
        <v>584</v>
      </c>
      <c r="C159" s="67">
        <v>-46251.15</v>
      </c>
      <c r="D159" s="67">
        <v>88085.34</v>
      </c>
      <c r="E159" s="67">
        <v>63591.96</v>
      </c>
      <c r="F159" s="67">
        <v>-21757.770000000011</v>
      </c>
    </row>
    <row r="160" spans="1:6" x14ac:dyDescent="0.25">
      <c r="A160" s="65" t="s">
        <v>585</v>
      </c>
      <c r="B160" s="66" t="s">
        <v>586</v>
      </c>
      <c r="C160" s="67">
        <v>-6739.6</v>
      </c>
      <c r="D160" s="67">
        <v>6739.6</v>
      </c>
      <c r="E160" s="67">
        <v>7655.74</v>
      </c>
      <c r="F160" s="67">
        <v>-7655.74</v>
      </c>
    </row>
    <row r="161" spans="1:6" x14ac:dyDescent="0.25">
      <c r="A161" s="63" t="s">
        <v>587</v>
      </c>
      <c r="B161" s="59" t="s">
        <v>588</v>
      </c>
      <c r="C161" s="64">
        <v>-4917492.4200000009</v>
      </c>
      <c r="D161" s="64">
        <v>206361.72999999998</v>
      </c>
      <c r="E161" s="64">
        <v>584037.71000000008</v>
      </c>
      <c r="F161" s="64">
        <v>-5295168.3999999994</v>
      </c>
    </row>
    <row r="162" spans="1:6" x14ac:dyDescent="0.25">
      <c r="A162" s="63" t="s">
        <v>589</v>
      </c>
      <c r="B162" s="59" t="s">
        <v>590</v>
      </c>
      <c r="C162" s="64">
        <v>-4917492.4200000009</v>
      </c>
      <c r="D162" s="64">
        <v>206361.72999999998</v>
      </c>
      <c r="E162" s="64">
        <v>584037.71000000008</v>
      </c>
      <c r="F162" s="64">
        <v>-5295168.3999999994</v>
      </c>
    </row>
    <row r="163" spans="1:6" x14ac:dyDescent="0.25">
      <c r="A163" s="65" t="s">
        <v>591</v>
      </c>
      <c r="B163" s="66" t="s">
        <v>592</v>
      </c>
      <c r="C163" s="67">
        <v>-2781959.0200000005</v>
      </c>
      <c r="D163" s="67">
        <v>142197.89000000001</v>
      </c>
      <c r="E163" s="67">
        <v>247021.96000000002</v>
      </c>
      <c r="F163" s="67">
        <v>-2886783.09</v>
      </c>
    </row>
    <row r="164" spans="1:6" x14ac:dyDescent="0.25">
      <c r="A164" s="65" t="s">
        <v>593</v>
      </c>
      <c r="B164" s="66" t="s">
        <v>594</v>
      </c>
      <c r="C164" s="67">
        <v>-875441.79</v>
      </c>
      <c r="D164" s="67">
        <v>11390.08</v>
      </c>
      <c r="E164" s="67">
        <v>187423.35999999999</v>
      </c>
      <c r="F164" s="67">
        <v>-1051475.07</v>
      </c>
    </row>
    <row r="165" spans="1:6" x14ac:dyDescent="0.25">
      <c r="A165" s="65" t="s">
        <v>595</v>
      </c>
      <c r="B165" s="66" t="s">
        <v>596</v>
      </c>
      <c r="C165" s="67">
        <v>-222552.83000000002</v>
      </c>
      <c r="D165" s="67">
        <v>11308.420000000002</v>
      </c>
      <c r="E165" s="67">
        <v>19694.000000000004</v>
      </c>
      <c r="F165" s="67">
        <v>-230938.40999999997</v>
      </c>
    </row>
    <row r="166" spans="1:6" x14ac:dyDescent="0.25">
      <c r="A166" s="65" t="s">
        <v>597</v>
      </c>
      <c r="B166" s="66" t="s">
        <v>598</v>
      </c>
      <c r="C166" s="67">
        <v>-27855.599999999999</v>
      </c>
      <c r="D166" s="67">
        <v>1413.5700000000002</v>
      </c>
      <c r="E166" s="67">
        <v>2461.83</v>
      </c>
      <c r="F166" s="67">
        <v>-28903.860000000004</v>
      </c>
    </row>
    <row r="167" spans="1:6" x14ac:dyDescent="0.25">
      <c r="A167" s="65" t="s">
        <v>599</v>
      </c>
      <c r="B167" s="66" t="s">
        <v>600</v>
      </c>
      <c r="C167" s="67">
        <v>-709121.91000000015</v>
      </c>
      <c r="D167" s="67">
        <v>36046.490000000005</v>
      </c>
      <c r="E167" s="67">
        <v>62775.93</v>
      </c>
      <c r="F167" s="67">
        <v>-735851.35</v>
      </c>
    </row>
    <row r="168" spans="1:6" x14ac:dyDescent="0.25">
      <c r="A168" s="65" t="s">
        <v>601</v>
      </c>
      <c r="B168" s="66" t="s">
        <v>602</v>
      </c>
      <c r="C168" s="67">
        <v>-68572.210000000021</v>
      </c>
      <c r="D168" s="67">
        <v>1108.33</v>
      </c>
      <c r="E168" s="67">
        <v>14993.919999999998</v>
      </c>
      <c r="F168" s="67">
        <v>-82457.799999999988</v>
      </c>
    </row>
    <row r="169" spans="1:6" x14ac:dyDescent="0.25">
      <c r="A169" s="65" t="s">
        <v>603</v>
      </c>
      <c r="B169" s="66" t="s">
        <v>604</v>
      </c>
      <c r="C169" s="67">
        <v>-8754.36</v>
      </c>
      <c r="D169" s="67">
        <v>109.05000000000001</v>
      </c>
      <c r="E169" s="67">
        <v>1873.9100000000005</v>
      </c>
      <c r="F169" s="67">
        <v>-10519.22</v>
      </c>
    </row>
    <row r="170" spans="1:6" x14ac:dyDescent="0.25">
      <c r="A170" s="65" t="s">
        <v>605</v>
      </c>
      <c r="B170" s="66" t="s">
        <v>606</v>
      </c>
      <c r="C170" s="67">
        <v>-223234.7</v>
      </c>
      <c r="D170" s="67">
        <v>2787.8999999999996</v>
      </c>
      <c r="E170" s="67">
        <v>47792.799999999996</v>
      </c>
      <c r="F170" s="67">
        <v>-268239.59999999992</v>
      </c>
    </row>
    <row r="171" spans="1:6" x14ac:dyDescent="0.25">
      <c r="A171" s="63" t="s">
        <v>607</v>
      </c>
      <c r="B171" s="59" t="s">
        <v>608</v>
      </c>
      <c r="C171" s="64">
        <v>-16656554.380000001</v>
      </c>
      <c r="D171" s="64">
        <v>7141335.0800000001</v>
      </c>
      <c r="E171" s="64">
        <v>6666666.6699999999</v>
      </c>
      <c r="F171" s="64">
        <v>-16181885.970000001</v>
      </c>
    </row>
    <row r="172" spans="1:6" x14ac:dyDescent="0.25">
      <c r="A172" s="63" t="s">
        <v>609</v>
      </c>
      <c r="B172" s="59" t="s">
        <v>610</v>
      </c>
      <c r="C172" s="64">
        <v>-16152847.5</v>
      </c>
      <c r="D172" s="64">
        <v>7120438.0800000001</v>
      </c>
      <c r="E172" s="64">
        <v>6666666.6699999999</v>
      </c>
      <c r="F172" s="64">
        <v>-15699076.09</v>
      </c>
    </row>
    <row r="173" spans="1:6" x14ac:dyDescent="0.25">
      <c r="A173" s="63" t="s">
        <v>611</v>
      </c>
      <c r="B173" s="59" t="s">
        <v>610</v>
      </c>
      <c r="C173" s="64">
        <v>-16152847.5</v>
      </c>
      <c r="D173" s="64">
        <v>7120438.0800000001</v>
      </c>
      <c r="E173" s="64">
        <v>6666666.6699999999</v>
      </c>
      <c r="F173" s="64">
        <v>-15699076.09</v>
      </c>
    </row>
    <row r="174" spans="1:6" x14ac:dyDescent="0.25">
      <c r="A174" s="65" t="s">
        <v>612</v>
      </c>
      <c r="B174" s="66" t="s">
        <v>613</v>
      </c>
      <c r="C174" s="67">
        <v>-1388997.41</v>
      </c>
      <c r="D174" s="67">
        <v>6516355.5199999996</v>
      </c>
      <c r="E174" s="67">
        <v>6666666.6699999999</v>
      </c>
      <c r="F174" s="67">
        <v>-1539308.56</v>
      </c>
    </row>
    <row r="175" spans="1:6" x14ac:dyDescent="0.25">
      <c r="A175" s="65" t="s">
        <v>614</v>
      </c>
      <c r="B175" s="66" t="s">
        <v>615</v>
      </c>
      <c r="C175" s="67">
        <v>0</v>
      </c>
      <c r="D175" s="67">
        <v>0</v>
      </c>
      <c r="E175" s="67">
        <v>0</v>
      </c>
      <c r="F175" s="67">
        <v>0</v>
      </c>
    </row>
    <row r="176" spans="1:6" x14ac:dyDescent="0.25">
      <c r="A176" s="65" t="s">
        <v>616</v>
      </c>
      <c r="B176" s="66" t="s">
        <v>617</v>
      </c>
      <c r="C176" s="67">
        <v>-3807313.65</v>
      </c>
      <c r="D176" s="67">
        <v>0</v>
      </c>
      <c r="E176" s="67">
        <v>0</v>
      </c>
      <c r="F176" s="67">
        <v>-3807313.65</v>
      </c>
    </row>
    <row r="177" spans="1:8" x14ac:dyDescent="0.25">
      <c r="A177" s="65" t="s">
        <v>618</v>
      </c>
      <c r="B177" s="66" t="s">
        <v>619</v>
      </c>
      <c r="C177" s="67">
        <v>-10956536.439999999</v>
      </c>
      <c r="D177" s="67">
        <v>604082.56000000006</v>
      </c>
      <c r="E177" s="67">
        <v>0</v>
      </c>
      <c r="F177" s="67">
        <v>-10352453.879999999</v>
      </c>
      <c r="H177" s="60">
        <v>280165.13000000454</v>
      </c>
    </row>
    <row r="178" spans="1:8" x14ac:dyDescent="0.25">
      <c r="A178" s="63" t="s">
        <v>620</v>
      </c>
      <c r="B178" s="59" t="s">
        <v>588</v>
      </c>
      <c r="C178" s="64">
        <v>-503706.88</v>
      </c>
      <c r="D178" s="64">
        <v>20897</v>
      </c>
      <c r="E178" s="64">
        <v>0</v>
      </c>
      <c r="F178" s="64">
        <v>-482809.88</v>
      </c>
    </row>
    <row r="179" spans="1:8" x14ac:dyDescent="0.25">
      <c r="A179" s="63" t="s">
        <v>621</v>
      </c>
      <c r="B179" s="59" t="s">
        <v>588</v>
      </c>
      <c r="C179" s="64">
        <v>-162674.78</v>
      </c>
      <c r="D179" s="64">
        <v>0</v>
      </c>
      <c r="E179" s="64">
        <v>0</v>
      </c>
      <c r="F179" s="64">
        <v>-162674.78</v>
      </c>
    </row>
    <row r="180" spans="1:8" x14ac:dyDescent="0.25">
      <c r="A180" s="65" t="s">
        <v>622</v>
      </c>
      <c r="B180" s="66" t="s">
        <v>623</v>
      </c>
      <c r="C180" s="67">
        <v>-162674.78</v>
      </c>
      <c r="D180" s="67">
        <v>0</v>
      </c>
      <c r="E180" s="67">
        <v>0</v>
      </c>
      <c r="F180" s="67">
        <v>-162674.78</v>
      </c>
    </row>
    <row r="181" spans="1:8" x14ac:dyDescent="0.25">
      <c r="A181" s="63" t="s">
        <v>624</v>
      </c>
      <c r="B181" s="59" t="s">
        <v>625</v>
      </c>
      <c r="C181" s="64">
        <v>-341032.1</v>
      </c>
      <c r="D181" s="64">
        <v>20897</v>
      </c>
      <c r="E181" s="64">
        <v>0</v>
      </c>
      <c r="F181" s="64">
        <v>-320135.09999999998</v>
      </c>
    </row>
    <row r="182" spans="1:8" x14ac:dyDescent="0.25">
      <c r="A182" s="65" t="s">
        <v>626</v>
      </c>
      <c r="B182" s="66" t="s">
        <v>627</v>
      </c>
      <c r="C182" s="67">
        <v>-341032.1</v>
      </c>
      <c r="D182" s="67">
        <v>20897</v>
      </c>
      <c r="E182" s="67">
        <v>0</v>
      </c>
      <c r="F182" s="67">
        <v>-320135.09999999998</v>
      </c>
    </row>
    <row r="183" spans="1:8" x14ac:dyDescent="0.25">
      <c r="A183" s="63" t="s">
        <v>628</v>
      </c>
      <c r="B183" s="59" t="s">
        <v>629</v>
      </c>
      <c r="C183" s="64">
        <v>0</v>
      </c>
      <c r="D183" s="64">
        <v>0</v>
      </c>
      <c r="E183" s="64">
        <v>0</v>
      </c>
      <c r="F183" s="64">
        <v>0</v>
      </c>
    </row>
    <row r="184" spans="1:8" x14ac:dyDescent="0.25">
      <c r="A184" s="63" t="s">
        <v>630</v>
      </c>
      <c r="B184" s="59" t="s">
        <v>629</v>
      </c>
      <c r="C184" s="64">
        <v>0</v>
      </c>
      <c r="D184" s="64">
        <v>0</v>
      </c>
      <c r="E184" s="64">
        <v>0</v>
      </c>
      <c r="F184" s="64">
        <v>0</v>
      </c>
    </row>
    <row r="185" spans="1:8" x14ac:dyDescent="0.25">
      <c r="A185" s="63" t="s">
        <v>631</v>
      </c>
      <c r="B185" s="59" t="s">
        <v>629</v>
      </c>
      <c r="C185" s="64">
        <v>0</v>
      </c>
      <c r="D185" s="64">
        <v>0</v>
      </c>
      <c r="E185" s="64">
        <v>0</v>
      </c>
      <c r="F185" s="64">
        <v>0</v>
      </c>
    </row>
    <row r="186" spans="1:8" x14ac:dyDescent="0.25">
      <c r="A186" s="65" t="s">
        <v>632</v>
      </c>
      <c r="B186" s="66" t="s">
        <v>629</v>
      </c>
      <c r="C186" s="67">
        <v>0</v>
      </c>
      <c r="D186" s="67">
        <v>0</v>
      </c>
      <c r="E186" s="67">
        <v>0</v>
      </c>
      <c r="F186" s="67">
        <v>0</v>
      </c>
    </row>
    <row r="187" spans="1:8" x14ac:dyDescent="0.25">
      <c r="A187" s="63" t="s">
        <v>633</v>
      </c>
      <c r="B187" s="59" t="s">
        <v>634</v>
      </c>
      <c r="C187" s="64">
        <v>0</v>
      </c>
      <c r="D187" s="64">
        <v>0</v>
      </c>
      <c r="E187" s="64">
        <v>0</v>
      </c>
      <c r="F187" s="64">
        <v>0</v>
      </c>
    </row>
    <row r="188" spans="1:8" x14ac:dyDescent="0.25">
      <c r="A188" s="63" t="s">
        <v>635</v>
      </c>
      <c r="B188" s="59" t="s">
        <v>634</v>
      </c>
      <c r="C188" s="64">
        <v>0</v>
      </c>
      <c r="D188" s="64">
        <v>0</v>
      </c>
      <c r="E188" s="64">
        <v>0</v>
      </c>
      <c r="F188" s="64">
        <v>0</v>
      </c>
    </row>
    <row r="189" spans="1:8" x14ac:dyDescent="0.25">
      <c r="A189" s="65" t="s">
        <v>636</v>
      </c>
      <c r="B189" s="66" t="s">
        <v>637</v>
      </c>
      <c r="C189" s="67">
        <v>0</v>
      </c>
      <c r="D189" s="67">
        <v>0</v>
      </c>
      <c r="E189" s="67">
        <v>0</v>
      </c>
      <c r="F189" s="67">
        <v>0</v>
      </c>
    </row>
    <row r="190" spans="1:8" x14ac:dyDescent="0.25">
      <c r="A190" s="63" t="s">
        <v>638</v>
      </c>
      <c r="B190" s="59" t="s">
        <v>639</v>
      </c>
      <c r="C190" s="64">
        <v>-35681005.280000001</v>
      </c>
      <c r="D190" s="64">
        <v>0</v>
      </c>
      <c r="E190" s="64">
        <v>7141335.0800000001</v>
      </c>
      <c r="F190" s="64">
        <v>-42822340.360000007</v>
      </c>
      <c r="H190" s="69">
        <v>-11507.450000017881</v>
      </c>
    </row>
    <row r="191" spans="1:8" x14ac:dyDescent="0.25">
      <c r="A191" s="63" t="s">
        <v>80</v>
      </c>
      <c r="B191" s="59" t="s">
        <v>640</v>
      </c>
      <c r="C191" s="64">
        <v>-35681005.280000001</v>
      </c>
      <c r="D191" s="64">
        <v>0</v>
      </c>
      <c r="E191" s="64">
        <v>7141335.0800000001</v>
      </c>
      <c r="F191" s="64">
        <v>-42822340.360000007</v>
      </c>
    </row>
    <row r="192" spans="1:8" x14ac:dyDescent="0.25">
      <c r="A192" s="63" t="s">
        <v>641</v>
      </c>
      <c r="B192" s="59" t="s">
        <v>642</v>
      </c>
      <c r="C192" s="64">
        <v>-35681005.280000001</v>
      </c>
      <c r="D192" s="64">
        <v>0</v>
      </c>
      <c r="E192" s="64">
        <v>7141335.0800000001</v>
      </c>
      <c r="F192" s="64">
        <v>-42822340.360000007</v>
      </c>
    </row>
    <row r="193" spans="1:11" x14ac:dyDescent="0.25">
      <c r="A193" s="63" t="s">
        <v>643</v>
      </c>
      <c r="B193" s="59" t="s">
        <v>644</v>
      </c>
      <c r="C193" s="64">
        <v>-35678845.07</v>
      </c>
      <c r="D193" s="64">
        <v>0</v>
      </c>
      <c r="E193" s="64">
        <v>7141335.0800000001</v>
      </c>
      <c r="F193" s="64">
        <v>-42820180.150000006</v>
      </c>
    </row>
    <row r="194" spans="1:11" x14ac:dyDescent="0.25">
      <c r="A194" s="65" t="s">
        <v>645</v>
      </c>
      <c r="B194" s="66" t="s">
        <v>646</v>
      </c>
      <c r="C194" s="67">
        <v>-29104103.100000001</v>
      </c>
      <c r="D194" s="67">
        <v>0</v>
      </c>
      <c r="E194" s="67">
        <v>6516355.5199999996</v>
      </c>
      <c r="F194" s="67">
        <v>-35620458.620000005</v>
      </c>
    </row>
    <row r="195" spans="1:11" x14ac:dyDescent="0.25">
      <c r="A195" s="65" t="s">
        <v>647</v>
      </c>
      <c r="B195" s="66" t="s">
        <v>648</v>
      </c>
      <c r="C195" s="67">
        <v>-6574741.9700000007</v>
      </c>
      <c r="D195" s="67">
        <v>0</v>
      </c>
      <c r="E195" s="67">
        <v>624979.56000000006</v>
      </c>
      <c r="F195" s="67">
        <v>-7199721.5300000003</v>
      </c>
    </row>
    <row r="196" spans="1:11" x14ac:dyDescent="0.25">
      <c r="A196" s="63" t="s">
        <v>649</v>
      </c>
      <c r="B196" s="59" t="s">
        <v>650</v>
      </c>
      <c r="C196" s="64">
        <v>-2160.21</v>
      </c>
      <c r="D196" s="64">
        <v>0</v>
      </c>
      <c r="E196" s="64">
        <v>0</v>
      </c>
      <c r="F196" s="64">
        <v>-2160.21</v>
      </c>
    </row>
    <row r="197" spans="1:11" x14ac:dyDescent="0.25">
      <c r="A197" s="65" t="s">
        <v>651</v>
      </c>
      <c r="B197" s="66" t="s">
        <v>652</v>
      </c>
      <c r="C197" s="67">
        <v>0</v>
      </c>
      <c r="D197" s="67">
        <v>0</v>
      </c>
      <c r="E197" s="67">
        <v>0</v>
      </c>
      <c r="F197" s="67">
        <v>0</v>
      </c>
    </row>
    <row r="198" spans="1:11" x14ac:dyDescent="0.25">
      <c r="A198" s="65" t="s">
        <v>653</v>
      </c>
      <c r="B198" s="66" t="s">
        <v>654</v>
      </c>
      <c r="C198" s="67">
        <v>-2160.21</v>
      </c>
      <c r="D198" s="67">
        <v>0</v>
      </c>
      <c r="E198" s="67">
        <v>0</v>
      </c>
      <c r="F198" s="67">
        <v>-2160.21</v>
      </c>
    </row>
    <row r="199" spans="1:11" x14ac:dyDescent="0.25">
      <c r="A199" s="65" t="s">
        <v>655</v>
      </c>
      <c r="B199" s="66" t="s">
        <v>656</v>
      </c>
      <c r="C199" s="67">
        <v>0</v>
      </c>
      <c r="D199" s="67">
        <v>0</v>
      </c>
      <c r="E199" s="67">
        <v>0</v>
      </c>
      <c r="F199" s="67">
        <v>0</v>
      </c>
    </row>
    <row r="200" spans="1:11" x14ac:dyDescent="0.25">
      <c r="A200" s="65" t="s">
        <v>657</v>
      </c>
      <c r="B200" s="66" t="s">
        <v>658</v>
      </c>
      <c r="C200" s="67">
        <v>0</v>
      </c>
      <c r="D200" s="67">
        <v>0</v>
      </c>
      <c r="E200" s="67">
        <v>0</v>
      </c>
      <c r="F200" s="67">
        <v>0</v>
      </c>
    </row>
    <row r="201" spans="1:11" x14ac:dyDescent="0.25">
      <c r="A201" s="63" t="s">
        <v>91</v>
      </c>
      <c r="B201" s="59" t="s">
        <v>659</v>
      </c>
      <c r="C201" s="64">
        <v>35675049.040000007</v>
      </c>
      <c r="D201" s="64">
        <v>7584556.5</v>
      </c>
      <c r="E201" s="64">
        <v>448772.63</v>
      </c>
      <c r="F201" s="64">
        <v>42810832.909999989</v>
      </c>
    </row>
    <row r="202" spans="1:11" x14ac:dyDescent="0.25">
      <c r="A202" s="63" t="s">
        <v>92</v>
      </c>
      <c r="B202" s="59" t="s">
        <v>660</v>
      </c>
      <c r="C202" s="64">
        <v>27482453.920000006</v>
      </c>
      <c r="D202" s="64">
        <v>5922924.3300000001</v>
      </c>
      <c r="E202" s="64">
        <v>310496.71999999997</v>
      </c>
      <c r="F202" s="64">
        <v>33094881.529999994</v>
      </c>
    </row>
    <row r="203" spans="1:11" x14ac:dyDescent="0.25">
      <c r="A203" s="63" t="s">
        <v>661</v>
      </c>
      <c r="B203" s="59" t="s">
        <v>662</v>
      </c>
      <c r="C203" s="64">
        <v>21388574.370000005</v>
      </c>
      <c r="D203" s="64">
        <v>4799478.01</v>
      </c>
      <c r="E203" s="64">
        <v>272056.90999999997</v>
      </c>
      <c r="F203" s="64">
        <v>25915995.469999995</v>
      </c>
      <c r="H203" s="60">
        <v>33898313.740000002</v>
      </c>
      <c r="I203" s="92">
        <v>-7982318.270000007</v>
      </c>
      <c r="J203" s="71">
        <v>-7600160.3600000069</v>
      </c>
      <c r="K203" s="71">
        <v>7600160.3600000069</v>
      </c>
    </row>
    <row r="204" spans="1:11" x14ac:dyDescent="0.25">
      <c r="A204" s="63" t="s">
        <v>663</v>
      </c>
      <c r="B204" s="59" t="s">
        <v>664</v>
      </c>
      <c r="C204" s="64">
        <v>10992104.110000003</v>
      </c>
      <c r="D204" s="64">
        <v>2356559.48</v>
      </c>
      <c r="E204" s="64">
        <v>26765.120000000006</v>
      </c>
      <c r="F204" s="64">
        <v>13321898.469999999</v>
      </c>
    </row>
    <row r="205" spans="1:11" x14ac:dyDescent="0.25">
      <c r="A205" s="65" t="s">
        <v>665</v>
      </c>
      <c r="B205" s="66" t="s">
        <v>666</v>
      </c>
      <c r="C205" s="67">
        <v>9519525.2699999996</v>
      </c>
      <c r="D205" s="67">
        <v>2104115.0099999998</v>
      </c>
      <c r="E205" s="67">
        <v>15874.410000000003</v>
      </c>
      <c r="F205" s="67">
        <v>11607765.869999999</v>
      </c>
    </row>
    <row r="206" spans="1:11" x14ac:dyDescent="0.25">
      <c r="A206" s="65" t="s">
        <v>667</v>
      </c>
      <c r="B206" s="66" t="s">
        <v>668</v>
      </c>
      <c r="C206" s="67">
        <v>9484.5500000000011</v>
      </c>
      <c r="D206" s="67">
        <v>915.95</v>
      </c>
      <c r="E206" s="67">
        <v>0</v>
      </c>
      <c r="F206" s="67">
        <v>10400.5</v>
      </c>
    </row>
    <row r="207" spans="1:11" x14ac:dyDescent="0.25">
      <c r="A207" s="65" t="s">
        <v>669</v>
      </c>
      <c r="B207" s="66" t="s">
        <v>670</v>
      </c>
      <c r="C207" s="67">
        <v>-1468.33</v>
      </c>
      <c r="D207" s="67">
        <v>0</v>
      </c>
      <c r="E207" s="67">
        <v>0</v>
      </c>
      <c r="F207" s="67">
        <v>-1468.33</v>
      </c>
    </row>
    <row r="208" spans="1:11" x14ac:dyDescent="0.25">
      <c r="A208" s="65" t="s">
        <v>671</v>
      </c>
      <c r="B208" s="66" t="s">
        <v>672</v>
      </c>
      <c r="C208" s="67">
        <v>561459.56000000006</v>
      </c>
      <c r="D208" s="67">
        <v>128518.75</v>
      </c>
      <c r="E208" s="67">
        <v>0</v>
      </c>
      <c r="F208" s="67">
        <v>689978.30999999994</v>
      </c>
    </row>
    <row r="209" spans="1:6" x14ac:dyDescent="0.25">
      <c r="A209" s="65" t="s">
        <v>673</v>
      </c>
      <c r="B209" s="66" t="s">
        <v>674</v>
      </c>
      <c r="C209" s="67">
        <v>95891.98</v>
      </c>
      <c r="D209" s="67">
        <v>0</v>
      </c>
      <c r="E209" s="67">
        <v>0</v>
      </c>
      <c r="F209" s="67">
        <v>95891.98</v>
      </c>
    </row>
    <row r="210" spans="1:6" x14ac:dyDescent="0.25">
      <c r="A210" s="65" t="s">
        <v>675</v>
      </c>
      <c r="B210" s="66" t="s">
        <v>676</v>
      </c>
      <c r="C210" s="67">
        <v>34594.630000000005</v>
      </c>
      <c r="D210" s="67">
        <v>7730.3000000000011</v>
      </c>
      <c r="E210" s="67">
        <v>0</v>
      </c>
      <c r="F210" s="67">
        <v>42324.929999999993</v>
      </c>
    </row>
    <row r="211" spans="1:6" x14ac:dyDescent="0.25">
      <c r="A211" s="65" t="s">
        <v>677</v>
      </c>
      <c r="B211" s="66" t="s">
        <v>678</v>
      </c>
      <c r="C211" s="67">
        <v>365000</v>
      </c>
      <c r="D211" s="67">
        <v>73000</v>
      </c>
      <c r="E211" s="67">
        <v>0</v>
      </c>
      <c r="F211" s="67">
        <v>438000</v>
      </c>
    </row>
    <row r="212" spans="1:6" x14ac:dyDescent="0.25">
      <c r="A212" s="65" t="s">
        <v>679</v>
      </c>
      <c r="B212" s="66" t="s">
        <v>680</v>
      </c>
      <c r="C212" s="67">
        <v>404036.56999999995</v>
      </c>
      <c r="D212" s="67">
        <v>33635.850000000006</v>
      </c>
      <c r="E212" s="67">
        <v>4625.8999999999996</v>
      </c>
      <c r="F212" s="67">
        <v>433046.52</v>
      </c>
    </row>
    <row r="213" spans="1:6" x14ac:dyDescent="0.25">
      <c r="A213" s="65" t="s">
        <v>681</v>
      </c>
      <c r="B213" s="66" t="s">
        <v>682</v>
      </c>
      <c r="C213" s="67">
        <v>3579.88</v>
      </c>
      <c r="D213" s="67">
        <v>8643.6200000000008</v>
      </c>
      <c r="E213" s="67">
        <v>6264.81</v>
      </c>
      <c r="F213" s="67">
        <v>5958.6900000000005</v>
      </c>
    </row>
    <row r="214" spans="1:6" x14ac:dyDescent="0.25">
      <c r="A214" s="63" t="s">
        <v>683</v>
      </c>
      <c r="B214" s="59" t="s">
        <v>684</v>
      </c>
      <c r="C214" s="64">
        <v>3172888.8000000003</v>
      </c>
      <c r="D214" s="64">
        <v>957276.71</v>
      </c>
      <c r="E214" s="64">
        <v>193703.45</v>
      </c>
      <c r="F214" s="64">
        <v>3936462.0599999991</v>
      </c>
    </row>
    <row r="215" spans="1:6" x14ac:dyDescent="0.25">
      <c r="A215" s="65" t="s">
        <v>685</v>
      </c>
      <c r="B215" s="66" t="s">
        <v>686</v>
      </c>
      <c r="C215" s="67">
        <v>2134227.0500000007</v>
      </c>
      <c r="D215" s="67">
        <v>524605.92999999993</v>
      </c>
      <c r="E215" s="67">
        <v>149235.53</v>
      </c>
      <c r="F215" s="67">
        <v>2509597.4499999997</v>
      </c>
    </row>
    <row r="216" spans="1:6" x14ac:dyDescent="0.25">
      <c r="A216" s="65" t="s">
        <v>687</v>
      </c>
      <c r="B216" s="66" t="s">
        <v>688</v>
      </c>
      <c r="C216" s="67">
        <v>32498.479999999985</v>
      </c>
      <c r="D216" s="67">
        <v>34761.35</v>
      </c>
      <c r="E216" s="67">
        <v>12153.32</v>
      </c>
      <c r="F216" s="67">
        <v>55106.509999999995</v>
      </c>
    </row>
    <row r="217" spans="1:6" x14ac:dyDescent="0.25">
      <c r="A217" s="65" t="s">
        <v>689</v>
      </c>
      <c r="B217" s="66" t="s">
        <v>690</v>
      </c>
      <c r="C217" s="67">
        <v>753114.65</v>
      </c>
      <c r="D217" s="67">
        <v>325222.44000000006</v>
      </c>
      <c r="E217" s="67">
        <v>2899.5</v>
      </c>
      <c r="F217" s="67">
        <v>1075437.5899999999</v>
      </c>
    </row>
    <row r="218" spans="1:6" x14ac:dyDescent="0.25">
      <c r="A218" s="65" t="s">
        <v>691</v>
      </c>
      <c r="B218" s="66" t="s">
        <v>692</v>
      </c>
      <c r="C218" s="67">
        <v>212404.04999999993</v>
      </c>
      <c r="D218" s="67">
        <v>68836.989999999991</v>
      </c>
      <c r="E218" s="67">
        <v>29415.1</v>
      </c>
      <c r="F218" s="67">
        <v>251825.94000000003</v>
      </c>
    </row>
    <row r="219" spans="1:6" x14ac:dyDescent="0.25">
      <c r="A219" s="65" t="s">
        <v>693</v>
      </c>
      <c r="B219" s="66" t="s">
        <v>694</v>
      </c>
      <c r="C219" s="67">
        <v>16573.650000000001</v>
      </c>
      <c r="D219" s="67">
        <v>3850</v>
      </c>
      <c r="E219" s="67">
        <v>0</v>
      </c>
      <c r="F219" s="67">
        <v>20423.650000000001</v>
      </c>
    </row>
    <row r="220" spans="1:6" x14ac:dyDescent="0.25">
      <c r="A220" s="65" t="s">
        <v>695</v>
      </c>
      <c r="B220" s="66" t="s">
        <v>696</v>
      </c>
      <c r="C220" s="67">
        <v>24070.92</v>
      </c>
      <c r="D220" s="67">
        <v>0</v>
      </c>
      <c r="E220" s="67">
        <v>0</v>
      </c>
      <c r="F220" s="67">
        <v>24070.92</v>
      </c>
    </row>
    <row r="221" spans="1:6" x14ac:dyDescent="0.25">
      <c r="A221" s="63" t="s">
        <v>697</v>
      </c>
      <c r="B221" s="59" t="s">
        <v>698</v>
      </c>
      <c r="C221" s="64">
        <v>4140021.0699999989</v>
      </c>
      <c r="D221" s="64">
        <v>827432.79000000015</v>
      </c>
      <c r="E221" s="64">
        <v>0</v>
      </c>
      <c r="F221" s="64">
        <v>4967453.8600000003</v>
      </c>
    </row>
    <row r="222" spans="1:6" x14ac:dyDescent="0.25">
      <c r="A222" s="65" t="s">
        <v>699</v>
      </c>
      <c r="B222" s="66" t="s">
        <v>700</v>
      </c>
      <c r="C222" s="67">
        <v>2696959.0299999989</v>
      </c>
      <c r="D222" s="67">
        <v>587621.56000000006</v>
      </c>
      <c r="E222" s="67">
        <v>0</v>
      </c>
      <c r="F222" s="67">
        <v>3284580.59</v>
      </c>
    </row>
    <row r="223" spans="1:6" x14ac:dyDescent="0.25">
      <c r="A223" s="65" t="s">
        <v>701</v>
      </c>
      <c r="B223" s="66" t="s">
        <v>702</v>
      </c>
      <c r="C223" s="67">
        <v>1340067.1500000001</v>
      </c>
      <c r="D223" s="67">
        <v>217340.80000000002</v>
      </c>
      <c r="E223" s="67">
        <v>0</v>
      </c>
      <c r="F223" s="67">
        <v>1557407.95</v>
      </c>
    </row>
    <row r="224" spans="1:6" x14ac:dyDescent="0.25">
      <c r="A224" s="65" t="s">
        <v>703</v>
      </c>
      <c r="B224" s="66" t="s">
        <v>704</v>
      </c>
      <c r="C224" s="67">
        <v>102994.89</v>
      </c>
      <c r="D224" s="67">
        <v>22470.43</v>
      </c>
      <c r="E224" s="67">
        <v>0</v>
      </c>
      <c r="F224" s="67">
        <v>125465.32</v>
      </c>
    </row>
    <row r="225" spans="1:9" x14ac:dyDescent="0.25">
      <c r="A225" s="65" t="s">
        <v>705</v>
      </c>
      <c r="B225" s="66" t="s">
        <v>706</v>
      </c>
      <c r="C225" s="67">
        <v>0</v>
      </c>
      <c r="D225" s="67">
        <v>0</v>
      </c>
      <c r="E225" s="67">
        <v>0</v>
      </c>
      <c r="F225" s="67">
        <v>0</v>
      </c>
    </row>
    <row r="226" spans="1:9" x14ac:dyDescent="0.25">
      <c r="A226" s="63" t="s">
        <v>707</v>
      </c>
      <c r="B226" s="59" t="s">
        <v>590</v>
      </c>
      <c r="C226" s="64">
        <v>2754247.2899999991</v>
      </c>
      <c r="D226" s="64">
        <v>588520.85000000009</v>
      </c>
      <c r="E226" s="64">
        <v>18896.86</v>
      </c>
      <c r="F226" s="64">
        <v>3323871.2799999993</v>
      </c>
    </row>
    <row r="227" spans="1:9" x14ac:dyDescent="0.25">
      <c r="A227" s="65" t="s">
        <v>708</v>
      </c>
      <c r="B227" s="66" t="s">
        <v>709</v>
      </c>
      <c r="C227" s="67">
        <v>1261780.2299999997</v>
      </c>
      <c r="D227" s="67">
        <v>249872.66999999998</v>
      </c>
      <c r="E227" s="67">
        <v>1535.47</v>
      </c>
      <c r="F227" s="67">
        <v>1510117.43</v>
      </c>
    </row>
    <row r="228" spans="1:9" x14ac:dyDescent="0.25">
      <c r="A228" s="65" t="s">
        <v>710</v>
      </c>
      <c r="B228" s="66" t="s">
        <v>711</v>
      </c>
      <c r="C228" s="67">
        <v>151086.30999999997</v>
      </c>
      <c r="D228" s="67">
        <v>62775.93</v>
      </c>
      <c r="E228" s="67">
        <v>11507.95</v>
      </c>
      <c r="F228" s="67">
        <v>202354.28999999998</v>
      </c>
    </row>
    <row r="229" spans="1:9" x14ac:dyDescent="0.25">
      <c r="A229" s="65" t="s">
        <v>712</v>
      </c>
      <c r="B229" s="66" t="s">
        <v>713</v>
      </c>
      <c r="C229" s="67">
        <v>56495.42</v>
      </c>
      <c r="D229" s="67">
        <v>19694.000000000004</v>
      </c>
      <c r="E229" s="67">
        <v>3610.2999999999997</v>
      </c>
      <c r="F229" s="67">
        <v>72579.12</v>
      </c>
    </row>
    <row r="230" spans="1:9" x14ac:dyDescent="0.25">
      <c r="A230" s="65" t="s">
        <v>714</v>
      </c>
      <c r="B230" s="66" t="s">
        <v>715</v>
      </c>
      <c r="C230" s="67">
        <v>951267.85999999987</v>
      </c>
      <c r="D230" s="67">
        <v>189055.79</v>
      </c>
      <c r="E230" s="67">
        <v>1450.1699999999998</v>
      </c>
      <c r="F230" s="67">
        <v>1138873.48</v>
      </c>
    </row>
    <row r="231" spans="1:9" x14ac:dyDescent="0.25">
      <c r="A231" s="65" t="s">
        <v>716</v>
      </c>
      <c r="B231" s="66" t="s">
        <v>717</v>
      </c>
      <c r="C231" s="67">
        <v>241381.72999999995</v>
      </c>
      <c r="D231" s="67">
        <v>47792.799999999996</v>
      </c>
      <c r="E231" s="67">
        <v>253.33</v>
      </c>
      <c r="F231" s="67">
        <v>288921.19999999995</v>
      </c>
    </row>
    <row r="232" spans="1:9" x14ac:dyDescent="0.25">
      <c r="A232" s="65" t="s">
        <v>718</v>
      </c>
      <c r="B232" s="66" t="s">
        <v>719</v>
      </c>
      <c r="C232" s="67">
        <v>75724.550000000017</v>
      </c>
      <c r="D232" s="67">
        <v>14993.919999999998</v>
      </c>
      <c r="E232" s="67">
        <v>78.690000000000012</v>
      </c>
      <c r="F232" s="67">
        <v>90639.77999999997</v>
      </c>
    </row>
    <row r="233" spans="1:9" x14ac:dyDescent="0.25">
      <c r="A233" s="65" t="s">
        <v>720</v>
      </c>
      <c r="B233" s="66" t="s">
        <v>721</v>
      </c>
      <c r="C233" s="67">
        <v>7092.4100000000008</v>
      </c>
      <c r="D233" s="67">
        <v>2461.83</v>
      </c>
      <c r="E233" s="67">
        <v>451.26999999999992</v>
      </c>
      <c r="F233" s="67">
        <v>9102.9699999999975</v>
      </c>
    </row>
    <row r="234" spans="1:9" x14ac:dyDescent="0.25">
      <c r="A234" s="65" t="s">
        <v>722</v>
      </c>
      <c r="B234" s="66" t="s">
        <v>723</v>
      </c>
      <c r="C234" s="67">
        <v>9418.7800000000007</v>
      </c>
      <c r="D234" s="67">
        <v>1873.9100000000005</v>
      </c>
      <c r="E234" s="67">
        <v>9.68</v>
      </c>
      <c r="F234" s="67">
        <v>11283.009999999998</v>
      </c>
    </row>
    <row r="235" spans="1:9" x14ac:dyDescent="0.25">
      <c r="A235" s="63" t="s">
        <v>724</v>
      </c>
      <c r="B235" s="59" t="s">
        <v>725</v>
      </c>
      <c r="C235" s="64">
        <v>329313.10000000003</v>
      </c>
      <c r="D235" s="64">
        <v>69688.179999999993</v>
      </c>
      <c r="E235" s="64">
        <v>32691.48</v>
      </c>
      <c r="F235" s="64">
        <v>366309.80000000005</v>
      </c>
    </row>
    <row r="236" spans="1:9" x14ac:dyDescent="0.25">
      <c r="A236" s="65" t="s">
        <v>726</v>
      </c>
      <c r="B236" s="66" t="s">
        <v>727</v>
      </c>
      <c r="C236" s="67">
        <v>237524.65000000002</v>
      </c>
      <c r="D236" s="67">
        <v>21077.32</v>
      </c>
      <c r="E236" s="67">
        <v>0</v>
      </c>
      <c r="F236" s="67">
        <v>258601.97000000003</v>
      </c>
      <c r="H236" s="60">
        <v>183933.24</v>
      </c>
      <c r="I236" s="92">
        <v>-74668.73000000004</v>
      </c>
    </row>
    <row r="237" spans="1:9" x14ac:dyDescent="0.25">
      <c r="A237" s="65" t="s">
        <v>728</v>
      </c>
      <c r="B237" s="66" t="s">
        <v>725</v>
      </c>
      <c r="C237" s="67">
        <v>91788.45</v>
      </c>
      <c r="D237" s="67">
        <v>48610.86</v>
      </c>
      <c r="E237" s="67">
        <v>32691.48</v>
      </c>
      <c r="F237" s="67">
        <v>107707.82999999999</v>
      </c>
    </row>
    <row r="238" spans="1:9" x14ac:dyDescent="0.25">
      <c r="A238" s="63" t="s">
        <v>729</v>
      </c>
      <c r="B238" s="59" t="s">
        <v>730</v>
      </c>
      <c r="C238" s="64">
        <v>6093879.5499999998</v>
      </c>
      <c r="D238" s="64">
        <v>1123446.3200000003</v>
      </c>
      <c r="E238" s="64">
        <v>38439.81</v>
      </c>
      <c r="F238" s="64">
        <v>7178886.0599999987</v>
      </c>
    </row>
    <row r="239" spans="1:9" x14ac:dyDescent="0.25">
      <c r="A239" s="63" t="s">
        <v>731</v>
      </c>
      <c r="B239" s="59" t="s">
        <v>732</v>
      </c>
      <c r="C239" s="64">
        <v>549656.92999999993</v>
      </c>
      <c r="D239" s="64">
        <v>100310.28000000001</v>
      </c>
      <c r="E239" s="64">
        <v>0</v>
      </c>
      <c r="F239" s="64">
        <v>649967.21</v>
      </c>
      <c r="I239" s="92"/>
    </row>
    <row r="240" spans="1:9" x14ac:dyDescent="0.25">
      <c r="A240" s="65" t="s">
        <v>733</v>
      </c>
      <c r="B240" s="66" t="s">
        <v>734</v>
      </c>
      <c r="C240" s="67">
        <v>136720.71</v>
      </c>
      <c r="D240" s="67">
        <v>30439.72</v>
      </c>
      <c r="E240" s="67">
        <v>0</v>
      </c>
      <c r="F240" s="67">
        <v>167160.43000000002</v>
      </c>
      <c r="H240" s="60">
        <v>215589.44</v>
      </c>
      <c r="I240" s="92">
        <v>48429.00999999998</v>
      </c>
    </row>
    <row r="241" spans="1:9" x14ac:dyDescent="0.25">
      <c r="A241" s="65" t="s">
        <v>735</v>
      </c>
      <c r="B241" s="66" t="s">
        <v>736</v>
      </c>
      <c r="C241" s="67">
        <v>290339.20999999996</v>
      </c>
      <c r="D241" s="67">
        <v>41237.5</v>
      </c>
      <c r="E241" s="67">
        <v>0</v>
      </c>
      <c r="F241" s="67">
        <v>331576.71000000002</v>
      </c>
      <c r="H241" s="60">
        <v>425530.47</v>
      </c>
      <c r="I241" s="92">
        <v>93953.759999999951</v>
      </c>
    </row>
    <row r="242" spans="1:9" x14ac:dyDescent="0.25">
      <c r="A242" s="65" t="s">
        <v>737</v>
      </c>
      <c r="B242" s="66" t="s">
        <v>738</v>
      </c>
      <c r="C242" s="67">
        <v>89470.73</v>
      </c>
      <c r="D242" s="67">
        <v>19368.54</v>
      </c>
      <c r="E242" s="67">
        <v>0</v>
      </c>
      <c r="F242" s="67">
        <v>108839.26999999997</v>
      </c>
      <c r="H242" s="60">
        <v>138953.14000000001</v>
      </c>
      <c r="I242" s="92">
        <v>30113.870000000039</v>
      </c>
    </row>
    <row r="243" spans="1:9" x14ac:dyDescent="0.25">
      <c r="A243" s="65" t="s">
        <v>739</v>
      </c>
      <c r="B243" s="66" t="s">
        <v>740</v>
      </c>
      <c r="C243" s="67">
        <v>33126.279999999992</v>
      </c>
      <c r="D243" s="67">
        <v>9264.52</v>
      </c>
      <c r="E243" s="67">
        <v>0</v>
      </c>
      <c r="F243" s="67">
        <v>42390.799999999981</v>
      </c>
      <c r="H243" s="60">
        <v>69278.48</v>
      </c>
      <c r="I243" s="92">
        <v>26887.680000000015</v>
      </c>
    </row>
    <row r="244" spans="1:9" x14ac:dyDescent="0.25">
      <c r="A244" s="63" t="s">
        <v>741</v>
      </c>
      <c r="B244" s="59" t="s">
        <v>742</v>
      </c>
      <c r="C244" s="64">
        <v>3280108.11</v>
      </c>
      <c r="D244" s="64">
        <v>664897.58000000007</v>
      </c>
      <c r="E244" s="64">
        <v>32138.71</v>
      </c>
      <c r="F244" s="64">
        <v>3912866.9799999991</v>
      </c>
    </row>
    <row r="245" spans="1:9" x14ac:dyDescent="0.25">
      <c r="A245" s="65" t="s">
        <v>743</v>
      </c>
      <c r="B245" s="66" t="s">
        <v>744</v>
      </c>
      <c r="C245" s="67">
        <v>1065471.5000000002</v>
      </c>
      <c r="D245" s="67">
        <v>346117.44999999995</v>
      </c>
      <c r="E245" s="67">
        <v>14934.97</v>
      </c>
      <c r="F245" s="67">
        <v>1396653.98</v>
      </c>
      <c r="H245" s="60">
        <v>2563357.09</v>
      </c>
      <c r="I245" s="60">
        <v>1166703.1099999999</v>
      </c>
    </row>
    <row r="246" spans="1:9" x14ac:dyDescent="0.25">
      <c r="A246" s="65" t="s">
        <v>745</v>
      </c>
      <c r="B246" s="66" t="s">
        <v>746</v>
      </c>
      <c r="C246" s="67">
        <v>781317.94000000018</v>
      </c>
      <c r="D246" s="67">
        <v>209926.03999999998</v>
      </c>
      <c r="E246" s="67">
        <v>0</v>
      </c>
      <c r="F246" s="67">
        <v>991243.97999999975</v>
      </c>
      <c r="H246" s="60">
        <v>1774137.77</v>
      </c>
      <c r="I246" s="92">
        <v>-382157.91000000015</v>
      </c>
    </row>
    <row r="247" spans="1:9" x14ac:dyDescent="0.25">
      <c r="A247" s="65" t="s">
        <v>747</v>
      </c>
      <c r="B247" s="66" t="s">
        <v>748</v>
      </c>
      <c r="C247" s="67">
        <v>400735.88</v>
      </c>
      <c r="D247" s="67">
        <v>0</v>
      </c>
      <c r="E247" s="67">
        <v>0</v>
      </c>
      <c r="F247" s="67">
        <v>400735.88</v>
      </c>
    </row>
    <row r="248" spans="1:9" x14ac:dyDescent="0.25">
      <c r="A248" s="65" t="s">
        <v>749</v>
      </c>
      <c r="B248" s="66" t="s">
        <v>750</v>
      </c>
      <c r="C248" s="67">
        <v>6342.28</v>
      </c>
      <c r="D248" s="67">
        <v>2685</v>
      </c>
      <c r="E248" s="67">
        <v>0</v>
      </c>
      <c r="F248" s="73">
        <v>9027.2800000000007</v>
      </c>
    </row>
    <row r="249" spans="1:9" x14ac:dyDescent="0.25">
      <c r="A249" s="65" t="s">
        <v>751</v>
      </c>
      <c r="B249" s="66" t="s">
        <v>752</v>
      </c>
      <c r="C249" s="67">
        <v>151788.84999999998</v>
      </c>
      <c r="D249" s="67">
        <v>9855.8899999999976</v>
      </c>
      <c r="E249" s="67">
        <v>0</v>
      </c>
      <c r="F249" s="73">
        <v>161644.73999999996</v>
      </c>
    </row>
    <row r="250" spans="1:9" x14ac:dyDescent="0.25">
      <c r="A250" s="65" t="s">
        <v>753</v>
      </c>
      <c r="B250" s="66" t="s">
        <v>754</v>
      </c>
      <c r="C250" s="67">
        <v>85362.83</v>
      </c>
      <c r="D250" s="67">
        <v>67704.200000000012</v>
      </c>
      <c r="E250" s="67">
        <v>831.24</v>
      </c>
      <c r="F250" s="73">
        <v>152235.79</v>
      </c>
    </row>
    <row r="251" spans="1:9" x14ac:dyDescent="0.25">
      <c r="A251" s="65" t="s">
        <v>755</v>
      </c>
      <c r="B251" s="66" t="s">
        <v>756</v>
      </c>
      <c r="C251" s="67">
        <v>667055.17999999993</v>
      </c>
      <c r="D251" s="67">
        <v>550</v>
      </c>
      <c r="E251" s="67">
        <v>489.5</v>
      </c>
      <c r="F251" s="73">
        <v>667115.67999999993</v>
      </c>
    </row>
    <row r="252" spans="1:9" x14ac:dyDescent="0.25">
      <c r="A252" s="65" t="s">
        <v>757</v>
      </c>
      <c r="B252" s="66" t="s">
        <v>758</v>
      </c>
      <c r="C252" s="67">
        <v>80541.09</v>
      </c>
      <c r="D252" s="67">
        <v>28059</v>
      </c>
      <c r="E252" s="67">
        <v>15883</v>
      </c>
      <c r="F252" s="73">
        <v>92717.09</v>
      </c>
    </row>
    <row r="253" spans="1:9" x14ac:dyDescent="0.25">
      <c r="A253" s="65" t="s">
        <v>759</v>
      </c>
      <c r="B253" s="66" t="s">
        <v>760</v>
      </c>
      <c r="C253" s="67">
        <v>98207.16</v>
      </c>
      <c r="D253" s="67">
        <v>0</v>
      </c>
      <c r="E253" s="67">
        <v>0</v>
      </c>
      <c r="F253" s="73">
        <v>98207.16</v>
      </c>
    </row>
    <row r="254" spans="1:9" x14ac:dyDescent="0.25">
      <c r="A254" s="65" t="s">
        <v>761</v>
      </c>
      <c r="B254" s="66" t="s">
        <v>425</v>
      </c>
      <c r="C254" s="67">
        <v>-56714.6</v>
      </c>
      <c r="D254" s="67">
        <v>0</v>
      </c>
      <c r="E254" s="67">
        <v>0</v>
      </c>
      <c r="F254" s="73">
        <v>-56714.6</v>
      </c>
    </row>
    <row r="255" spans="1:9" x14ac:dyDescent="0.25">
      <c r="A255" s="63" t="s">
        <v>762</v>
      </c>
      <c r="B255" s="59" t="s">
        <v>763</v>
      </c>
      <c r="C255" s="64">
        <v>167634.44</v>
      </c>
      <c r="D255" s="64">
        <v>22574.16</v>
      </c>
      <c r="E255" s="64">
        <v>0</v>
      </c>
      <c r="F255" s="64">
        <v>190208.59999999998</v>
      </c>
    </row>
    <row r="256" spans="1:9" x14ac:dyDescent="0.25">
      <c r="A256" s="65" t="s">
        <v>764</v>
      </c>
      <c r="B256" s="66" t="s">
        <v>765</v>
      </c>
      <c r="C256" s="67">
        <v>4600.75</v>
      </c>
      <c r="D256" s="67">
        <v>0</v>
      </c>
      <c r="E256" s="67">
        <v>0</v>
      </c>
      <c r="F256" s="73">
        <v>4600.75</v>
      </c>
    </row>
    <row r="257" spans="1:9" x14ac:dyDescent="0.25">
      <c r="A257" s="65" t="s">
        <v>766</v>
      </c>
      <c r="B257" s="66" t="s">
        <v>767</v>
      </c>
      <c r="C257" s="67">
        <v>61054.54</v>
      </c>
      <c r="D257" s="67">
        <v>4017.6</v>
      </c>
      <c r="E257" s="67">
        <v>0</v>
      </c>
      <c r="F257" s="73">
        <v>65072.14</v>
      </c>
    </row>
    <row r="258" spans="1:9" x14ac:dyDescent="0.25">
      <c r="A258" s="65" t="s">
        <v>768</v>
      </c>
      <c r="B258" s="66" t="s">
        <v>769</v>
      </c>
      <c r="C258" s="67">
        <v>87174.14999999998</v>
      </c>
      <c r="D258" s="67">
        <v>18556.560000000001</v>
      </c>
      <c r="E258" s="67">
        <v>0</v>
      </c>
      <c r="F258" s="73">
        <v>105730.70999999998</v>
      </c>
    </row>
    <row r="259" spans="1:9" x14ac:dyDescent="0.25">
      <c r="A259" s="65" t="s">
        <v>770</v>
      </c>
      <c r="B259" s="66" t="s">
        <v>771</v>
      </c>
      <c r="C259" s="67">
        <v>14805</v>
      </c>
      <c r="D259" s="67">
        <v>0</v>
      </c>
      <c r="E259" s="67">
        <v>0</v>
      </c>
      <c r="F259" s="73">
        <v>14805</v>
      </c>
    </row>
    <row r="260" spans="1:9" x14ac:dyDescent="0.25">
      <c r="A260" s="63" t="s">
        <v>772</v>
      </c>
      <c r="B260" s="59" t="s">
        <v>773</v>
      </c>
      <c r="C260" s="64">
        <v>587317.1</v>
      </c>
      <c r="D260" s="64">
        <v>159076.18</v>
      </c>
      <c r="E260" s="64">
        <v>4500</v>
      </c>
      <c r="F260" s="64">
        <v>741893.28</v>
      </c>
    </row>
    <row r="261" spans="1:9" x14ac:dyDescent="0.25">
      <c r="A261" s="65" t="s">
        <v>774</v>
      </c>
      <c r="B261" s="66" t="s">
        <v>775</v>
      </c>
      <c r="C261" s="67">
        <v>226359.74</v>
      </c>
      <c r="D261" s="67">
        <v>49875</v>
      </c>
      <c r="E261" s="67">
        <v>0</v>
      </c>
      <c r="F261" s="67">
        <v>276234.74</v>
      </c>
      <c r="H261" s="60">
        <v>390166.84</v>
      </c>
      <c r="I261" s="92">
        <v>113932.10000000003</v>
      </c>
    </row>
    <row r="262" spans="1:9" x14ac:dyDescent="0.25">
      <c r="A262" s="65" t="s">
        <v>776</v>
      </c>
      <c r="B262" s="66" t="s">
        <v>777</v>
      </c>
      <c r="C262" s="67">
        <v>106821.98999999999</v>
      </c>
      <c r="D262" s="67">
        <v>23010.45</v>
      </c>
      <c r="E262" s="67">
        <v>0</v>
      </c>
      <c r="F262" s="67">
        <v>129832.43999999999</v>
      </c>
      <c r="H262" s="60">
        <v>179795.78</v>
      </c>
      <c r="I262" s="92">
        <v>49963.340000000011</v>
      </c>
    </row>
    <row r="263" spans="1:9" x14ac:dyDescent="0.25">
      <c r="A263" s="65" t="s">
        <v>778</v>
      </c>
      <c r="B263" s="66" t="s">
        <v>779</v>
      </c>
      <c r="C263" s="67">
        <v>205310.36</v>
      </c>
      <c r="D263" s="67">
        <v>41562.589999999997</v>
      </c>
      <c r="E263" s="67">
        <v>0</v>
      </c>
      <c r="F263" s="67">
        <v>246872.95</v>
      </c>
      <c r="H263" s="60">
        <v>328977</v>
      </c>
      <c r="I263" s="92">
        <v>82104.049999999988</v>
      </c>
    </row>
    <row r="264" spans="1:9" x14ac:dyDescent="0.25">
      <c r="A264" s="65" t="s">
        <v>780</v>
      </c>
      <c r="B264" s="66" t="s">
        <v>781</v>
      </c>
      <c r="C264" s="67">
        <v>17180.91</v>
      </c>
      <c r="D264" s="67">
        <v>4500</v>
      </c>
      <c r="E264" s="67">
        <v>4500</v>
      </c>
      <c r="F264" s="67">
        <v>17180.91</v>
      </c>
      <c r="H264" s="60">
        <v>23704.13</v>
      </c>
      <c r="I264" s="92">
        <v>6523.2200000000012</v>
      </c>
    </row>
    <row r="265" spans="1:9" x14ac:dyDescent="0.25">
      <c r="A265" s="65" t="s">
        <v>782</v>
      </c>
      <c r="B265" s="66" t="s">
        <v>783</v>
      </c>
      <c r="C265" s="67">
        <v>1037.0999999999999</v>
      </c>
      <c r="D265" s="67">
        <v>0</v>
      </c>
      <c r="E265" s="67">
        <v>0</v>
      </c>
      <c r="F265" s="67">
        <v>1037.0999999999999</v>
      </c>
    </row>
    <row r="266" spans="1:9" x14ac:dyDescent="0.25">
      <c r="A266" s="65" t="s">
        <v>784</v>
      </c>
      <c r="B266" s="66" t="s">
        <v>785</v>
      </c>
      <c r="C266" s="67">
        <v>2000</v>
      </c>
      <c r="D266" s="67">
        <v>0</v>
      </c>
      <c r="E266" s="67">
        <v>0</v>
      </c>
      <c r="F266" s="67">
        <v>2000</v>
      </c>
    </row>
    <row r="267" spans="1:9" x14ac:dyDescent="0.25">
      <c r="A267" s="65" t="s">
        <v>786</v>
      </c>
      <c r="B267" s="66" t="s">
        <v>787</v>
      </c>
      <c r="C267" s="67">
        <v>5879.9999999999982</v>
      </c>
      <c r="D267" s="67">
        <v>1960</v>
      </c>
      <c r="E267" s="67">
        <v>0</v>
      </c>
      <c r="F267" s="67">
        <v>7839.9999999999982</v>
      </c>
    </row>
    <row r="268" spans="1:9" x14ac:dyDescent="0.25">
      <c r="A268" s="65" t="s">
        <v>788</v>
      </c>
      <c r="B268" s="66" t="s">
        <v>789</v>
      </c>
      <c r="C268" s="67">
        <v>5355</v>
      </c>
      <c r="D268" s="67">
        <v>0</v>
      </c>
      <c r="E268" s="67">
        <v>0</v>
      </c>
      <c r="F268" s="67">
        <v>5355</v>
      </c>
    </row>
    <row r="269" spans="1:9" x14ac:dyDescent="0.25">
      <c r="A269" s="65" t="s">
        <v>790</v>
      </c>
      <c r="B269" s="66" t="s">
        <v>139</v>
      </c>
      <c r="C269" s="67">
        <v>17372</v>
      </c>
      <c r="D269" s="67">
        <v>38168.14</v>
      </c>
      <c r="E269" s="67">
        <v>0</v>
      </c>
      <c r="F269" s="67">
        <v>55540.14</v>
      </c>
      <c r="H269" s="60">
        <v>292500.87</v>
      </c>
      <c r="I269" s="92">
        <v>236960.72999999998</v>
      </c>
    </row>
    <row r="270" spans="1:9" x14ac:dyDescent="0.25">
      <c r="A270" s="63" t="s">
        <v>791</v>
      </c>
      <c r="B270" s="59" t="s">
        <v>792</v>
      </c>
      <c r="C270" s="64">
        <v>98983.3</v>
      </c>
      <c r="D270" s="64">
        <v>0</v>
      </c>
      <c r="E270" s="64">
        <v>0</v>
      </c>
      <c r="F270" s="64">
        <v>98983.3</v>
      </c>
    </row>
    <row r="271" spans="1:9" x14ac:dyDescent="0.25">
      <c r="A271" s="65" t="s">
        <v>793</v>
      </c>
      <c r="B271" s="66" t="s">
        <v>794</v>
      </c>
      <c r="C271" s="67">
        <v>12313.74</v>
      </c>
      <c r="D271" s="67">
        <v>0</v>
      </c>
      <c r="E271" s="67">
        <v>0</v>
      </c>
      <c r="F271" s="67">
        <v>12313.74</v>
      </c>
    </row>
    <row r="272" spans="1:9" x14ac:dyDescent="0.25">
      <c r="A272" s="65" t="s">
        <v>795</v>
      </c>
      <c r="B272" s="66" t="s">
        <v>796</v>
      </c>
      <c r="C272" s="67">
        <v>86669.56</v>
      </c>
      <c r="D272" s="67">
        <v>0</v>
      </c>
      <c r="E272" s="67">
        <v>0</v>
      </c>
      <c r="F272" s="67">
        <v>86669.56</v>
      </c>
    </row>
    <row r="273" spans="1:6" x14ac:dyDescent="0.25">
      <c r="A273" s="65" t="s">
        <v>797</v>
      </c>
      <c r="B273" s="66" t="s">
        <v>798</v>
      </c>
      <c r="C273" s="67">
        <v>0</v>
      </c>
      <c r="D273" s="67">
        <v>0</v>
      </c>
      <c r="E273" s="67">
        <v>0</v>
      </c>
      <c r="F273" s="67">
        <v>0</v>
      </c>
    </row>
    <row r="274" spans="1:6" x14ac:dyDescent="0.25">
      <c r="A274" s="65" t="s">
        <v>799</v>
      </c>
      <c r="B274" s="66" t="s">
        <v>800</v>
      </c>
      <c r="C274" s="67">
        <v>0</v>
      </c>
      <c r="D274" s="67">
        <v>0</v>
      </c>
      <c r="E274" s="67">
        <v>0</v>
      </c>
      <c r="F274" s="67">
        <v>0</v>
      </c>
    </row>
    <row r="275" spans="1:6" x14ac:dyDescent="0.25">
      <c r="A275" s="65" t="s">
        <v>801</v>
      </c>
      <c r="B275" s="66" t="s">
        <v>802</v>
      </c>
      <c r="C275" s="67">
        <v>0</v>
      </c>
      <c r="D275" s="67">
        <v>0</v>
      </c>
      <c r="E275" s="67">
        <v>0</v>
      </c>
      <c r="F275" s="67">
        <v>0</v>
      </c>
    </row>
    <row r="276" spans="1:6" x14ac:dyDescent="0.25">
      <c r="A276" s="63" t="s">
        <v>803</v>
      </c>
      <c r="B276" s="59" t="s">
        <v>804</v>
      </c>
      <c r="C276" s="64">
        <v>4156.24</v>
      </c>
      <c r="D276" s="64">
        <v>9454.9599999999991</v>
      </c>
      <c r="E276" s="64">
        <v>0</v>
      </c>
      <c r="F276" s="64">
        <v>13611.2</v>
      </c>
    </row>
    <row r="277" spans="1:6" x14ac:dyDescent="0.25">
      <c r="A277" s="65" t="s">
        <v>805</v>
      </c>
      <c r="B277" s="66" t="s">
        <v>806</v>
      </c>
      <c r="C277" s="67">
        <v>0</v>
      </c>
      <c r="D277" s="67">
        <v>0</v>
      </c>
      <c r="E277" s="67">
        <v>0</v>
      </c>
      <c r="F277" s="67">
        <v>0</v>
      </c>
    </row>
    <row r="278" spans="1:6" x14ac:dyDescent="0.25">
      <c r="A278" s="65" t="s">
        <v>807</v>
      </c>
      <c r="B278" s="66" t="s">
        <v>808</v>
      </c>
      <c r="C278" s="67">
        <v>3976.24</v>
      </c>
      <c r="D278" s="67">
        <v>9454.9599999999991</v>
      </c>
      <c r="E278" s="67">
        <v>0</v>
      </c>
      <c r="F278" s="67">
        <v>13431.2</v>
      </c>
    </row>
    <row r="279" spans="1:6" x14ac:dyDescent="0.25">
      <c r="A279" s="65" t="s">
        <v>809</v>
      </c>
      <c r="B279" s="66" t="s">
        <v>810</v>
      </c>
      <c r="C279" s="67">
        <v>180</v>
      </c>
      <c r="D279" s="67">
        <v>0</v>
      </c>
      <c r="E279" s="67">
        <v>0</v>
      </c>
      <c r="F279" s="67">
        <v>180</v>
      </c>
    </row>
    <row r="280" spans="1:6" x14ac:dyDescent="0.25">
      <c r="A280" s="63" t="s">
        <v>811</v>
      </c>
      <c r="B280" s="59" t="s">
        <v>812</v>
      </c>
      <c r="C280" s="64">
        <v>1410179.6700000002</v>
      </c>
      <c r="D280" s="64">
        <v>176588.12</v>
      </c>
      <c r="E280" s="64">
        <v>1801.1</v>
      </c>
      <c r="F280" s="64">
        <v>1584966.6899999995</v>
      </c>
    </row>
    <row r="281" spans="1:6" x14ac:dyDescent="0.25">
      <c r="A281" s="65" t="s">
        <v>813</v>
      </c>
      <c r="B281" s="66" t="s">
        <v>814</v>
      </c>
      <c r="C281" s="67">
        <v>27950.140000000003</v>
      </c>
      <c r="D281" s="67">
        <v>130.47999999999999</v>
      </c>
      <c r="E281" s="67">
        <v>0</v>
      </c>
      <c r="F281" s="67">
        <v>28080.620000000003</v>
      </c>
    </row>
    <row r="282" spans="1:6" x14ac:dyDescent="0.25">
      <c r="A282" s="65" t="s">
        <v>815</v>
      </c>
      <c r="B282" s="66" t="s">
        <v>816</v>
      </c>
      <c r="C282" s="67">
        <v>11674.33</v>
      </c>
      <c r="D282" s="67">
        <v>8960.94</v>
      </c>
      <c r="E282" s="67">
        <v>0</v>
      </c>
      <c r="F282" s="67">
        <v>20635.27</v>
      </c>
    </row>
    <row r="283" spans="1:6" x14ac:dyDescent="0.25">
      <c r="A283" s="65" t="s">
        <v>817</v>
      </c>
      <c r="B283" s="66" t="s">
        <v>818</v>
      </c>
      <c r="C283" s="67">
        <v>530339.52</v>
      </c>
      <c r="D283" s="67">
        <v>0</v>
      </c>
      <c r="E283" s="67">
        <v>0</v>
      </c>
      <c r="F283" s="73">
        <v>530339.52</v>
      </c>
    </row>
    <row r="284" spans="1:6" x14ac:dyDescent="0.25">
      <c r="A284" s="65" t="s">
        <v>819</v>
      </c>
      <c r="B284" s="66" t="s">
        <v>820</v>
      </c>
      <c r="C284" s="67">
        <v>120059.15</v>
      </c>
      <c r="D284" s="67">
        <v>43216.740000000005</v>
      </c>
      <c r="E284" s="67">
        <v>1801.1</v>
      </c>
      <c r="F284" s="67">
        <v>161474.79</v>
      </c>
    </row>
    <row r="285" spans="1:6" x14ac:dyDescent="0.25">
      <c r="A285" s="65" t="s">
        <v>821</v>
      </c>
      <c r="B285" s="66" t="s">
        <v>822</v>
      </c>
      <c r="C285" s="67">
        <v>64377.83</v>
      </c>
      <c r="D285" s="67">
        <v>20981.61</v>
      </c>
      <c r="E285" s="67">
        <v>0</v>
      </c>
      <c r="F285" s="67">
        <v>85359.439999999988</v>
      </c>
    </row>
    <row r="286" spans="1:6" x14ac:dyDescent="0.25">
      <c r="A286" s="65" t="s">
        <v>823</v>
      </c>
      <c r="B286" s="66" t="s">
        <v>824</v>
      </c>
      <c r="C286" s="67">
        <v>3718.59</v>
      </c>
      <c r="D286" s="67">
        <v>658.78</v>
      </c>
      <c r="E286" s="67">
        <v>0</v>
      </c>
      <c r="F286" s="67">
        <v>4377.37</v>
      </c>
    </row>
    <row r="287" spans="1:6" x14ac:dyDescent="0.25">
      <c r="A287" s="65" t="s">
        <v>825</v>
      </c>
      <c r="B287" s="66" t="s">
        <v>826</v>
      </c>
      <c r="C287" s="67">
        <v>15159.31</v>
      </c>
      <c r="D287" s="67">
        <v>0</v>
      </c>
      <c r="E287" s="67">
        <v>0</v>
      </c>
      <c r="F287" s="67">
        <v>15159.31</v>
      </c>
    </row>
    <row r="288" spans="1:6" x14ac:dyDescent="0.25">
      <c r="A288" s="65" t="s">
        <v>827</v>
      </c>
      <c r="B288" s="66" t="s">
        <v>828</v>
      </c>
      <c r="C288" s="67">
        <v>20793.150000000001</v>
      </c>
      <c r="D288" s="67">
        <v>16560.110000000004</v>
      </c>
      <c r="E288" s="67">
        <v>0</v>
      </c>
      <c r="F288" s="67">
        <v>37353.26</v>
      </c>
    </row>
    <row r="289" spans="1:9" x14ac:dyDescent="0.25">
      <c r="A289" s="65" t="s">
        <v>829</v>
      </c>
      <c r="B289" s="66" t="s">
        <v>830</v>
      </c>
      <c r="C289" s="67">
        <v>103384</v>
      </c>
      <c r="D289" s="67">
        <v>4000</v>
      </c>
      <c r="E289" s="67">
        <v>0</v>
      </c>
      <c r="F289" s="67">
        <v>107384</v>
      </c>
    </row>
    <row r="290" spans="1:9" x14ac:dyDescent="0.25">
      <c r="A290" s="65" t="s">
        <v>831</v>
      </c>
      <c r="B290" s="66" t="s">
        <v>832</v>
      </c>
      <c r="C290" s="67">
        <v>512723.65000000008</v>
      </c>
      <c r="D290" s="67">
        <v>82079.460000000006</v>
      </c>
      <c r="E290" s="67">
        <v>0</v>
      </c>
      <c r="F290" s="67">
        <v>594803.10999999952</v>
      </c>
    </row>
    <row r="291" spans="1:9" x14ac:dyDescent="0.25">
      <c r="A291" s="63" t="s">
        <v>93</v>
      </c>
      <c r="B291" s="59" t="s">
        <v>833</v>
      </c>
      <c r="C291" s="64">
        <v>1550296.5400000003</v>
      </c>
      <c r="D291" s="64">
        <v>929622.9</v>
      </c>
      <c r="E291" s="64">
        <v>16230</v>
      </c>
      <c r="F291" s="64">
        <v>2463689.44</v>
      </c>
      <c r="H291" s="60">
        <v>5106536.54</v>
      </c>
      <c r="I291" s="60">
        <v>2642847.1</v>
      </c>
    </row>
    <row r="292" spans="1:9" x14ac:dyDescent="0.25">
      <c r="A292" s="63" t="s">
        <v>834</v>
      </c>
      <c r="B292" s="59" t="s">
        <v>835</v>
      </c>
      <c r="C292" s="64">
        <v>1550296.5400000003</v>
      </c>
      <c r="D292" s="64">
        <v>929622.9</v>
      </c>
      <c r="E292" s="64">
        <v>16230</v>
      </c>
      <c r="F292" s="64">
        <v>2463689.44</v>
      </c>
      <c r="I292" s="92">
        <v>2112507.58</v>
      </c>
    </row>
    <row r="293" spans="1:9" x14ac:dyDescent="0.25">
      <c r="A293" s="63" t="s">
        <v>836</v>
      </c>
      <c r="B293" s="59" t="s">
        <v>837</v>
      </c>
      <c r="C293" s="64">
        <v>1033668.3000000002</v>
      </c>
      <c r="D293" s="64">
        <v>597107.06000000006</v>
      </c>
      <c r="E293" s="64">
        <v>16230</v>
      </c>
      <c r="F293" s="64">
        <v>1614545.3600000003</v>
      </c>
    </row>
    <row r="294" spans="1:9" x14ac:dyDescent="0.25">
      <c r="A294" s="65" t="s">
        <v>838</v>
      </c>
      <c r="B294" s="66" t="s">
        <v>839</v>
      </c>
      <c r="C294" s="67">
        <v>287915.46999999997</v>
      </c>
      <c r="D294" s="67">
        <v>350532.60000000009</v>
      </c>
      <c r="E294" s="67">
        <v>0</v>
      </c>
      <c r="F294" s="67">
        <v>638448.07000000007</v>
      </c>
    </row>
    <row r="295" spans="1:9" x14ac:dyDescent="0.25">
      <c r="A295" s="65" t="s">
        <v>840</v>
      </c>
      <c r="B295" s="66" t="s">
        <v>841</v>
      </c>
      <c r="C295" s="67">
        <v>0</v>
      </c>
      <c r="D295" s="67">
        <v>0</v>
      </c>
      <c r="E295" s="67">
        <v>0</v>
      </c>
      <c r="F295" s="67">
        <v>0</v>
      </c>
    </row>
    <row r="296" spans="1:9" x14ac:dyDescent="0.25">
      <c r="A296" s="65" t="s">
        <v>842</v>
      </c>
      <c r="B296" s="66" t="s">
        <v>843</v>
      </c>
      <c r="C296" s="67">
        <v>85645.15</v>
      </c>
      <c r="D296" s="67">
        <v>155010</v>
      </c>
      <c r="E296" s="67">
        <v>980</v>
      </c>
      <c r="F296" s="67">
        <v>239675.15</v>
      </c>
    </row>
    <row r="297" spans="1:9" x14ac:dyDescent="0.25">
      <c r="A297" s="65" t="s">
        <v>844</v>
      </c>
      <c r="B297" s="66" t="s">
        <v>845</v>
      </c>
      <c r="C297" s="67">
        <v>4800</v>
      </c>
      <c r="D297" s="67">
        <v>200</v>
      </c>
      <c r="E297" s="67">
        <v>0</v>
      </c>
      <c r="F297" s="67">
        <v>5000</v>
      </c>
    </row>
    <row r="298" spans="1:9" x14ac:dyDescent="0.25">
      <c r="A298" s="65" t="s">
        <v>846</v>
      </c>
      <c r="B298" s="66" t="s">
        <v>847</v>
      </c>
      <c r="C298" s="67">
        <v>661.65</v>
      </c>
      <c r="D298" s="67">
        <v>0</v>
      </c>
      <c r="E298" s="67">
        <v>0</v>
      </c>
      <c r="F298" s="67">
        <v>661.65</v>
      </c>
    </row>
    <row r="299" spans="1:9" x14ac:dyDescent="0.25">
      <c r="A299" s="65" t="s">
        <v>848</v>
      </c>
      <c r="B299" s="66" t="s">
        <v>849</v>
      </c>
      <c r="C299" s="67">
        <v>0</v>
      </c>
      <c r="D299" s="67">
        <v>0</v>
      </c>
      <c r="E299" s="67">
        <v>0</v>
      </c>
      <c r="F299" s="67">
        <v>0</v>
      </c>
    </row>
    <row r="300" spans="1:9" x14ac:dyDescent="0.25">
      <c r="A300" s="65" t="s">
        <v>850</v>
      </c>
      <c r="B300" s="66" t="s">
        <v>851</v>
      </c>
      <c r="C300" s="67">
        <v>39870.240000000005</v>
      </c>
      <c r="D300" s="67">
        <v>70170</v>
      </c>
      <c r="E300" s="67">
        <v>15250</v>
      </c>
      <c r="F300" s="67">
        <v>94790.24</v>
      </c>
    </row>
    <row r="301" spans="1:9" x14ac:dyDescent="0.25">
      <c r="A301" s="65" t="s">
        <v>852</v>
      </c>
      <c r="B301" s="66" t="s">
        <v>853</v>
      </c>
      <c r="C301" s="67">
        <v>21789.3</v>
      </c>
      <c r="D301" s="67">
        <v>21194.46</v>
      </c>
      <c r="E301" s="67">
        <v>0</v>
      </c>
      <c r="F301" s="67">
        <v>42983.759999999995</v>
      </c>
    </row>
    <row r="302" spans="1:9" x14ac:dyDescent="0.25">
      <c r="A302" s="65" t="s">
        <v>854</v>
      </c>
      <c r="B302" s="66" t="s">
        <v>855</v>
      </c>
      <c r="C302" s="67">
        <v>0</v>
      </c>
      <c r="D302" s="67">
        <v>0</v>
      </c>
      <c r="E302" s="67">
        <v>0</v>
      </c>
      <c r="F302" s="67">
        <v>0</v>
      </c>
    </row>
    <row r="303" spans="1:9" x14ac:dyDescent="0.25">
      <c r="A303" s="65" t="s">
        <v>856</v>
      </c>
      <c r="B303" s="66" t="s">
        <v>857</v>
      </c>
      <c r="C303" s="67">
        <v>0</v>
      </c>
      <c r="D303" s="67">
        <v>0</v>
      </c>
      <c r="E303" s="67">
        <v>0</v>
      </c>
      <c r="F303" s="67">
        <v>0</v>
      </c>
    </row>
    <row r="304" spans="1:9" x14ac:dyDescent="0.25">
      <c r="A304" s="65" t="s">
        <v>858</v>
      </c>
      <c r="B304" s="66" t="s">
        <v>859</v>
      </c>
      <c r="C304" s="67">
        <v>0</v>
      </c>
      <c r="D304" s="67">
        <v>0</v>
      </c>
      <c r="E304" s="67">
        <v>0</v>
      </c>
      <c r="F304" s="67">
        <v>0</v>
      </c>
    </row>
    <row r="305" spans="1:6" x14ac:dyDescent="0.25">
      <c r="A305" s="65" t="s">
        <v>860</v>
      </c>
      <c r="B305" s="66" t="s">
        <v>861</v>
      </c>
      <c r="C305" s="67">
        <v>0</v>
      </c>
      <c r="D305" s="67">
        <v>0</v>
      </c>
      <c r="E305" s="67">
        <v>0</v>
      </c>
      <c r="F305" s="67">
        <v>0</v>
      </c>
    </row>
    <row r="306" spans="1:6" x14ac:dyDescent="0.25">
      <c r="A306" s="65" t="s">
        <v>862</v>
      </c>
      <c r="B306" s="66" t="s">
        <v>863</v>
      </c>
      <c r="C306" s="67">
        <v>0</v>
      </c>
      <c r="D306" s="67">
        <v>0</v>
      </c>
      <c r="E306" s="67">
        <v>0</v>
      </c>
      <c r="F306" s="67">
        <v>0</v>
      </c>
    </row>
    <row r="307" spans="1:6" x14ac:dyDescent="0.25">
      <c r="A307" s="65" t="s">
        <v>864</v>
      </c>
      <c r="B307" s="66" t="s">
        <v>865</v>
      </c>
      <c r="C307" s="67">
        <v>0</v>
      </c>
      <c r="D307" s="67">
        <v>0</v>
      </c>
      <c r="E307" s="67">
        <v>0</v>
      </c>
      <c r="F307" s="67">
        <v>0</v>
      </c>
    </row>
    <row r="308" spans="1:6" x14ac:dyDescent="0.25">
      <c r="A308" s="65" t="s">
        <v>866</v>
      </c>
      <c r="B308" s="66" t="s">
        <v>867</v>
      </c>
      <c r="C308" s="67">
        <v>0</v>
      </c>
      <c r="D308" s="67">
        <v>0</v>
      </c>
      <c r="E308" s="67">
        <v>0</v>
      </c>
      <c r="F308" s="67">
        <v>0</v>
      </c>
    </row>
    <row r="309" spans="1:6" x14ac:dyDescent="0.25">
      <c r="A309" s="65" t="s">
        <v>868</v>
      </c>
      <c r="B309" s="66" t="s">
        <v>869</v>
      </c>
      <c r="C309" s="67">
        <v>952.54</v>
      </c>
      <c r="D309" s="67">
        <v>0</v>
      </c>
      <c r="E309" s="67">
        <v>0</v>
      </c>
      <c r="F309" s="67">
        <v>952.54</v>
      </c>
    </row>
    <row r="310" spans="1:6" x14ac:dyDescent="0.25">
      <c r="A310" s="65" t="s">
        <v>870</v>
      </c>
      <c r="B310" s="66" t="s">
        <v>871</v>
      </c>
      <c r="C310" s="67">
        <v>73390.16</v>
      </c>
      <c r="D310" s="67">
        <v>0</v>
      </c>
      <c r="E310" s="67">
        <v>0</v>
      </c>
      <c r="F310" s="67">
        <v>73390.16</v>
      </c>
    </row>
    <row r="311" spans="1:6" x14ac:dyDescent="0.25">
      <c r="A311" s="65" t="s">
        <v>872</v>
      </c>
      <c r="B311" s="66" t="s">
        <v>873</v>
      </c>
      <c r="C311" s="67">
        <v>4666.8</v>
      </c>
      <c r="D311" s="67">
        <v>0</v>
      </c>
      <c r="E311" s="67">
        <v>0</v>
      </c>
      <c r="F311" s="67">
        <v>4666.8</v>
      </c>
    </row>
    <row r="312" spans="1:6" x14ac:dyDescent="0.25">
      <c r="A312" s="65" t="s">
        <v>874</v>
      </c>
      <c r="B312" s="66" t="s">
        <v>875</v>
      </c>
      <c r="C312" s="67">
        <v>535128.28</v>
      </c>
      <c r="D312" s="67">
        <v>0</v>
      </c>
      <c r="E312" s="67">
        <v>0</v>
      </c>
      <c r="F312" s="67">
        <v>535128.28</v>
      </c>
    </row>
    <row r="313" spans="1:6" x14ac:dyDescent="0.25">
      <c r="A313" s="65" t="s">
        <v>876</v>
      </c>
      <c r="B313" s="66" t="s">
        <v>877</v>
      </c>
      <c r="C313" s="67">
        <v>12558.06</v>
      </c>
      <c r="D313" s="67">
        <v>0</v>
      </c>
      <c r="E313" s="67">
        <v>0</v>
      </c>
      <c r="F313" s="67">
        <v>12558.06</v>
      </c>
    </row>
    <row r="314" spans="1:6" x14ac:dyDescent="0.25">
      <c r="A314" s="65" t="s">
        <v>878</v>
      </c>
      <c r="B314" s="66" t="s">
        <v>879</v>
      </c>
      <c r="C314" s="67">
        <v>-82082.89</v>
      </c>
      <c r="D314" s="67">
        <v>0</v>
      </c>
      <c r="E314" s="67">
        <v>0</v>
      </c>
      <c r="F314" s="67">
        <v>-82082.89</v>
      </c>
    </row>
    <row r="315" spans="1:6" x14ac:dyDescent="0.25">
      <c r="A315" s="65" t="s">
        <v>880</v>
      </c>
      <c r="B315" s="66" t="s">
        <v>881</v>
      </c>
      <c r="C315" s="67">
        <v>4560</v>
      </c>
      <c r="D315" s="67">
        <v>0</v>
      </c>
      <c r="E315" s="67">
        <v>0</v>
      </c>
      <c r="F315" s="67">
        <v>4560</v>
      </c>
    </row>
    <row r="316" spans="1:6" x14ac:dyDescent="0.25">
      <c r="A316" s="65" t="s">
        <v>882</v>
      </c>
      <c r="B316" s="66" t="s">
        <v>883</v>
      </c>
      <c r="C316" s="67">
        <v>43813.54</v>
      </c>
      <c r="D316" s="67">
        <v>0</v>
      </c>
      <c r="E316" s="67">
        <v>0</v>
      </c>
      <c r="F316" s="67">
        <v>43813.54</v>
      </c>
    </row>
    <row r="317" spans="1:6" x14ac:dyDescent="0.25">
      <c r="A317" s="63" t="s">
        <v>884</v>
      </c>
      <c r="B317" s="59" t="s">
        <v>885</v>
      </c>
      <c r="C317" s="64">
        <v>122963.35</v>
      </c>
      <c r="D317" s="64">
        <v>16262.85</v>
      </c>
      <c r="E317" s="64">
        <v>0</v>
      </c>
      <c r="F317" s="64">
        <v>139226.20000000001</v>
      </c>
    </row>
    <row r="318" spans="1:6" x14ac:dyDescent="0.25">
      <c r="A318" s="65" t="s">
        <v>886</v>
      </c>
      <c r="B318" s="66" t="s">
        <v>887</v>
      </c>
      <c r="C318" s="67">
        <v>109510.5</v>
      </c>
      <c r="D318" s="67">
        <v>11870</v>
      </c>
      <c r="E318" s="67">
        <v>0</v>
      </c>
      <c r="F318" s="67">
        <v>121380.5</v>
      </c>
    </row>
    <row r="319" spans="1:6" x14ac:dyDescent="0.25">
      <c r="A319" s="65" t="s">
        <v>888</v>
      </c>
      <c r="B319" s="66" t="s">
        <v>889</v>
      </c>
      <c r="C319" s="67">
        <v>4392.8500000000004</v>
      </c>
      <c r="D319" s="67">
        <v>4392.8500000000004</v>
      </c>
      <c r="E319" s="67">
        <v>0</v>
      </c>
      <c r="F319" s="67">
        <v>8785.7000000000007</v>
      </c>
    </row>
    <row r="320" spans="1:6" x14ac:dyDescent="0.25">
      <c r="A320" s="65" t="s">
        <v>890</v>
      </c>
      <c r="B320" s="66" t="s">
        <v>891</v>
      </c>
      <c r="C320" s="67">
        <v>3000</v>
      </c>
      <c r="D320" s="67">
        <v>0</v>
      </c>
      <c r="E320" s="67">
        <v>0</v>
      </c>
      <c r="F320" s="67">
        <v>3000</v>
      </c>
    </row>
    <row r="321" spans="1:6" x14ac:dyDescent="0.25">
      <c r="A321" s="65" t="s">
        <v>892</v>
      </c>
      <c r="B321" s="66" t="s">
        <v>893</v>
      </c>
      <c r="C321" s="67">
        <v>0</v>
      </c>
      <c r="D321" s="67">
        <v>0</v>
      </c>
      <c r="E321" s="67">
        <v>0</v>
      </c>
      <c r="F321" s="67">
        <v>0</v>
      </c>
    </row>
    <row r="322" spans="1:6" x14ac:dyDescent="0.25">
      <c r="A322" s="65" t="s">
        <v>894</v>
      </c>
      <c r="B322" s="66" t="s">
        <v>895</v>
      </c>
      <c r="C322" s="67">
        <v>6060</v>
      </c>
      <c r="D322" s="67">
        <v>0</v>
      </c>
      <c r="E322" s="67">
        <v>0</v>
      </c>
      <c r="F322" s="67">
        <v>6060</v>
      </c>
    </row>
    <row r="323" spans="1:6" x14ac:dyDescent="0.25">
      <c r="A323" s="63" t="s">
        <v>896</v>
      </c>
      <c r="B323" s="59" t="s">
        <v>897</v>
      </c>
      <c r="C323" s="64">
        <v>317141.53999999998</v>
      </c>
      <c r="D323" s="64">
        <v>313286.79000000004</v>
      </c>
      <c r="E323" s="64">
        <v>0</v>
      </c>
      <c r="F323" s="64">
        <v>630428.32999999996</v>
      </c>
    </row>
    <row r="324" spans="1:6" x14ac:dyDescent="0.25">
      <c r="A324" s="65" t="s">
        <v>898</v>
      </c>
      <c r="B324" s="66" t="s">
        <v>899</v>
      </c>
      <c r="C324" s="67">
        <v>49828.250000000007</v>
      </c>
      <c r="D324" s="67">
        <v>19309.59</v>
      </c>
      <c r="E324" s="67">
        <v>0</v>
      </c>
      <c r="F324" s="67">
        <v>69137.840000000011</v>
      </c>
    </row>
    <row r="325" spans="1:6" x14ac:dyDescent="0.25">
      <c r="A325" s="65" t="s">
        <v>900</v>
      </c>
      <c r="B325" s="66" t="s">
        <v>818</v>
      </c>
      <c r="C325" s="67">
        <v>203802.89999999997</v>
      </c>
      <c r="D325" s="67">
        <v>279481.5</v>
      </c>
      <c r="E325" s="67">
        <v>0</v>
      </c>
      <c r="F325" s="67">
        <v>483284.4</v>
      </c>
    </row>
    <row r="326" spans="1:6" x14ac:dyDescent="0.25">
      <c r="A326" s="65" t="s">
        <v>901</v>
      </c>
      <c r="B326" s="66" t="s">
        <v>902</v>
      </c>
      <c r="C326" s="67">
        <v>157.80000000000001</v>
      </c>
      <c r="D326" s="67">
        <v>0</v>
      </c>
      <c r="E326" s="67">
        <v>0</v>
      </c>
      <c r="F326" s="67">
        <v>157.80000000000001</v>
      </c>
    </row>
    <row r="327" spans="1:6" x14ac:dyDescent="0.25">
      <c r="A327" s="65" t="s">
        <v>903</v>
      </c>
      <c r="B327" s="66" t="s">
        <v>904</v>
      </c>
      <c r="C327" s="67">
        <v>55975.199999999997</v>
      </c>
      <c r="D327" s="67">
        <v>0</v>
      </c>
      <c r="E327" s="67">
        <v>0</v>
      </c>
      <c r="F327" s="67">
        <v>55975.199999999997</v>
      </c>
    </row>
    <row r="328" spans="1:6" x14ac:dyDescent="0.25">
      <c r="A328" s="65" t="s">
        <v>905</v>
      </c>
      <c r="B328" s="66" t="s">
        <v>849</v>
      </c>
      <c r="C328" s="67">
        <v>0</v>
      </c>
      <c r="D328" s="67">
        <v>0</v>
      </c>
      <c r="E328" s="67">
        <v>0</v>
      </c>
      <c r="F328" s="67">
        <v>0</v>
      </c>
    </row>
    <row r="329" spans="1:6" x14ac:dyDescent="0.25">
      <c r="A329" s="65" t="s">
        <v>906</v>
      </c>
      <c r="B329" s="66" t="s">
        <v>907</v>
      </c>
      <c r="C329" s="67">
        <v>5627.3899999999994</v>
      </c>
      <c r="D329" s="67">
        <v>14495.699999999997</v>
      </c>
      <c r="E329" s="67">
        <v>0</v>
      </c>
      <c r="F329" s="67">
        <v>20123.089999999997</v>
      </c>
    </row>
    <row r="330" spans="1:6" x14ac:dyDescent="0.25">
      <c r="A330" s="65" t="s">
        <v>908</v>
      </c>
      <c r="B330" s="66" t="s">
        <v>909</v>
      </c>
      <c r="C330" s="67">
        <v>1750</v>
      </c>
      <c r="D330" s="67">
        <v>0</v>
      </c>
      <c r="E330" s="67">
        <v>0</v>
      </c>
      <c r="F330" s="67">
        <v>1750</v>
      </c>
    </row>
    <row r="331" spans="1:6" x14ac:dyDescent="0.25">
      <c r="A331" s="63" t="s">
        <v>910</v>
      </c>
      <c r="B331" s="59" t="s">
        <v>911</v>
      </c>
      <c r="C331" s="64">
        <v>76523.350000000006</v>
      </c>
      <c r="D331" s="64">
        <v>2966.2</v>
      </c>
      <c r="E331" s="64">
        <v>0</v>
      </c>
      <c r="F331" s="64">
        <v>79489.55</v>
      </c>
    </row>
    <row r="332" spans="1:6" x14ac:dyDescent="0.25">
      <c r="A332" s="65" t="s">
        <v>912</v>
      </c>
      <c r="B332" s="66" t="s">
        <v>913</v>
      </c>
      <c r="C332" s="67">
        <v>9876.02</v>
      </c>
      <c r="D332" s="67">
        <v>0</v>
      </c>
      <c r="E332" s="67">
        <v>0</v>
      </c>
      <c r="F332" s="67">
        <v>9876.02</v>
      </c>
    </row>
    <row r="333" spans="1:6" x14ac:dyDescent="0.25">
      <c r="A333" s="65" t="s">
        <v>914</v>
      </c>
      <c r="B333" s="66" t="s">
        <v>915</v>
      </c>
      <c r="C333" s="67">
        <v>8161.78</v>
      </c>
      <c r="D333" s="67">
        <v>0</v>
      </c>
      <c r="E333" s="67">
        <v>0</v>
      </c>
      <c r="F333" s="67">
        <v>8161.78</v>
      </c>
    </row>
    <row r="334" spans="1:6" x14ac:dyDescent="0.25">
      <c r="A334" s="65" t="s">
        <v>916</v>
      </c>
      <c r="B334" s="66" t="s">
        <v>917</v>
      </c>
      <c r="C334" s="67">
        <v>49861.619999999995</v>
      </c>
      <c r="D334" s="67">
        <v>2966.2</v>
      </c>
      <c r="E334" s="67">
        <v>0</v>
      </c>
      <c r="F334" s="67">
        <v>52827.819999999992</v>
      </c>
    </row>
    <row r="335" spans="1:6" x14ac:dyDescent="0.25">
      <c r="A335" s="65" t="s">
        <v>918</v>
      </c>
      <c r="B335" s="66" t="s">
        <v>919</v>
      </c>
      <c r="C335" s="67">
        <v>4135.3</v>
      </c>
      <c r="D335" s="67">
        <v>0</v>
      </c>
      <c r="E335" s="67">
        <v>0</v>
      </c>
      <c r="F335" s="67">
        <v>4135.3</v>
      </c>
    </row>
    <row r="336" spans="1:6" x14ac:dyDescent="0.25">
      <c r="A336" s="65" t="s">
        <v>920</v>
      </c>
      <c r="B336" s="66" t="s">
        <v>921</v>
      </c>
      <c r="C336" s="67">
        <v>4488.63</v>
      </c>
      <c r="D336" s="67">
        <v>0</v>
      </c>
      <c r="E336" s="67">
        <v>0</v>
      </c>
      <c r="F336" s="67">
        <v>4488.63</v>
      </c>
    </row>
    <row r="337" spans="1:9" x14ac:dyDescent="0.25">
      <c r="A337" s="63" t="s">
        <v>99</v>
      </c>
      <c r="B337" s="59" t="s">
        <v>922</v>
      </c>
      <c r="C337" s="64">
        <v>471006.55999999994</v>
      </c>
      <c r="D337" s="64">
        <v>94475.65</v>
      </c>
      <c r="E337" s="64">
        <v>0</v>
      </c>
      <c r="F337" s="64">
        <v>565482.21</v>
      </c>
      <c r="H337" s="60">
        <v>645347.46</v>
      </c>
      <c r="I337" s="60">
        <v>79865.25</v>
      </c>
    </row>
    <row r="338" spans="1:9" x14ac:dyDescent="0.25">
      <c r="A338" s="63" t="s">
        <v>923</v>
      </c>
      <c r="B338" s="59" t="s">
        <v>922</v>
      </c>
      <c r="C338" s="64">
        <v>471006.55999999994</v>
      </c>
      <c r="D338" s="64">
        <v>94475.65</v>
      </c>
      <c r="E338" s="64">
        <v>0</v>
      </c>
      <c r="F338" s="64">
        <v>565482.21</v>
      </c>
    </row>
    <row r="339" spans="1:9" x14ac:dyDescent="0.25">
      <c r="A339" s="63" t="s">
        <v>924</v>
      </c>
      <c r="B339" s="59" t="s">
        <v>925</v>
      </c>
      <c r="C339" s="64">
        <v>471006.55999999994</v>
      </c>
      <c r="D339" s="64">
        <v>94475.65</v>
      </c>
      <c r="E339" s="64">
        <v>0</v>
      </c>
      <c r="F339" s="64">
        <v>565482.21</v>
      </c>
    </row>
    <row r="340" spans="1:9" x14ac:dyDescent="0.25">
      <c r="A340" s="65" t="s">
        <v>926</v>
      </c>
      <c r="B340" s="66" t="s">
        <v>927</v>
      </c>
      <c r="C340" s="67">
        <v>27160.7</v>
      </c>
      <c r="D340" s="67">
        <v>0</v>
      </c>
      <c r="E340" s="67">
        <v>0</v>
      </c>
      <c r="F340" s="67">
        <v>27160.7</v>
      </c>
    </row>
    <row r="341" spans="1:9" x14ac:dyDescent="0.25">
      <c r="A341" s="65" t="s">
        <v>928</v>
      </c>
      <c r="B341" s="66" t="s">
        <v>929</v>
      </c>
      <c r="C341" s="67">
        <v>19035.64</v>
      </c>
      <c r="D341" s="67">
        <v>7990.15</v>
      </c>
      <c r="E341" s="67">
        <v>0</v>
      </c>
      <c r="F341" s="67">
        <v>27025.79</v>
      </c>
    </row>
    <row r="342" spans="1:9" x14ac:dyDescent="0.25">
      <c r="A342" s="65" t="s">
        <v>930</v>
      </c>
      <c r="B342" s="66" t="s">
        <v>931</v>
      </c>
      <c r="C342" s="67">
        <v>0</v>
      </c>
      <c r="D342" s="67">
        <v>0</v>
      </c>
      <c r="E342" s="67">
        <v>0</v>
      </c>
      <c r="F342" s="67">
        <v>0</v>
      </c>
    </row>
    <row r="343" spans="1:9" x14ac:dyDescent="0.25">
      <c r="A343" s="65" t="s">
        <v>932</v>
      </c>
      <c r="B343" s="66" t="s">
        <v>933</v>
      </c>
      <c r="C343" s="67">
        <v>424810.22</v>
      </c>
      <c r="D343" s="67">
        <v>86485.5</v>
      </c>
      <c r="E343" s="67">
        <v>0</v>
      </c>
      <c r="F343" s="67">
        <v>511295.72</v>
      </c>
    </row>
    <row r="344" spans="1:9" x14ac:dyDescent="0.25">
      <c r="A344" s="63" t="s">
        <v>934</v>
      </c>
      <c r="B344" s="59" t="s">
        <v>935</v>
      </c>
      <c r="C344" s="64">
        <v>22042.799999999999</v>
      </c>
      <c r="D344" s="64">
        <v>0</v>
      </c>
      <c r="E344" s="64">
        <v>0</v>
      </c>
      <c r="F344" s="64">
        <v>22042.799999999999</v>
      </c>
    </row>
    <row r="345" spans="1:9" x14ac:dyDescent="0.25">
      <c r="A345" s="63" t="s">
        <v>936</v>
      </c>
      <c r="B345" s="59" t="s">
        <v>935</v>
      </c>
      <c r="C345" s="64">
        <v>22042.799999999999</v>
      </c>
      <c r="D345" s="64">
        <v>0</v>
      </c>
      <c r="E345" s="64">
        <v>0</v>
      </c>
      <c r="F345" s="64">
        <v>22042.799999999999</v>
      </c>
    </row>
    <row r="346" spans="1:9" x14ac:dyDescent="0.25">
      <c r="A346" s="63" t="s">
        <v>937</v>
      </c>
      <c r="B346" s="59" t="s">
        <v>938</v>
      </c>
      <c r="C346" s="64">
        <v>14842.8</v>
      </c>
      <c r="D346" s="64">
        <v>0</v>
      </c>
      <c r="E346" s="64">
        <v>0</v>
      </c>
      <c r="F346" s="64">
        <v>14842.8</v>
      </c>
    </row>
    <row r="347" spans="1:9" x14ac:dyDescent="0.25">
      <c r="A347" s="65" t="s">
        <v>939</v>
      </c>
      <c r="B347" s="66" t="s">
        <v>940</v>
      </c>
      <c r="C347" s="67">
        <v>14842.8</v>
      </c>
      <c r="D347" s="67">
        <v>0</v>
      </c>
      <c r="E347" s="67">
        <v>0</v>
      </c>
      <c r="F347" s="67">
        <v>14842.8</v>
      </c>
    </row>
    <row r="348" spans="1:9" x14ac:dyDescent="0.25">
      <c r="A348" s="63" t="s">
        <v>941</v>
      </c>
      <c r="B348" s="59" t="s">
        <v>942</v>
      </c>
      <c r="C348" s="64">
        <v>7200</v>
      </c>
      <c r="D348" s="64">
        <v>0</v>
      </c>
      <c r="E348" s="64">
        <v>0</v>
      </c>
      <c r="F348" s="64">
        <v>7200</v>
      </c>
    </row>
    <row r="349" spans="1:9" x14ac:dyDescent="0.25">
      <c r="A349" s="65" t="s">
        <v>943</v>
      </c>
      <c r="B349" s="66" t="s">
        <v>944</v>
      </c>
      <c r="C349" s="67">
        <v>0</v>
      </c>
      <c r="D349" s="67">
        <v>0</v>
      </c>
      <c r="E349" s="67">
        <v>0</v>
      </c>
      <c r="F349" s="67">
        <v>0</v>
      </c>
    </row>
    <row r="350" spans="1:9" x14ac:dyDescent="0.25">
      <c r="A350" s="65" t="s">
        <v>945</v>
      </c>
      <c r="B350" s="66" t="s">
        <v>946</v>
      </c>
      <c r="C350" s="67">
        <v>7200</v>
      </c>
      <c r="D350" s="67">
        <v>0</v>
      </c>
      <c r="E350" s="67">
        <v>0</v>
      </c>
      <c r="F350" s="67">
        <v>7200</v>
      </c>
    </row>
    <row r="351" spans="1:9" x14ac:dyDescent="0.25">
      <c r="A351" s="63" t="s">
        <v>947</v>
      </c>
      <c r="B351" s="59" t="s">
        <v>948</v>
      </c>
      <c r="C351" s="64">
        <v>6574742.1099999994</v>
      </c>
      <c r="D351" s="64">
        <v>624979.55999999994</v>
      </c>
      <c r="E351" s="64">
        <v>0</v>
      </c>
      <c r="F351" s="64">
        <v>7199721.6699999999</v>
      </c>
    </row>
    <row r="352" spans="1:9" x14ac:dyDescent="0.25">
      <c r="A352" s="63" t="s">
        <v>949</v>
      </c>
      <c r="B352" s="59" t="s">
        <v>948</v>
      </c>
      <c r="C352" s="64">
        <v>6574742.1099999994</v>
      </c>
      <c r="D352" s="64">
        <v>624979.55999999994</v>
      </c>
      <c r="E352" s="64">
        <v>0</v>
      </c>
      <c r="F352" s="64">
        <v>7199721.6699999999</v>
      </c>
    </row>
    <row r="353" spans="1:6" x14ac:dyDescent="0.25">
      <c r="A353" s="63" t="s">
        <v>950</v>
      </c>
      <c r="B353" s="59" t="s">
        <v>951</v>
      </c>
      <c r="C353" s="64">
        <v>6528796.4199999999</v>
      </c>
      <c r="D353" s="64">
        <v>599283.87999999989</v>
      </c>
      <c r="E353" s="64">
        <v>0</v>
      </c>
      <c r="F353" s="64">
        <v>7128080.2999999998</v>
      </c>
    </row>
    <row r="354" spans="1:6" x14ac:dyDescent="0.25">
      <c r="A354" s="65" t="s">
        <v>952</v>
      </c>
      <c r="B354" s="66" t="s">
        <v>953</v>
      </c>
      <c r="C354" s="67">
        <v>27180.62</v>
      </c>
      <c r="D354" s="67">
        <v>23397.61</v>
      </c>
      <c r="E354" s="67">
        <v>0</v>
      </c>
      <c r="F354" s="67">
        <v>50578.23</v>
      </c>
    </row>
    <row r="355" spans="1:6" x14ac:dyDescent="0.25">
      <c r="A355" s="65" t="s">
        <v>954</v>
      </c>
      <c r="B355" s="66" t="s">
        <v>955</v>
      </c>
      <c r="C355" s="67">
        <v>29493.93</v>
      </c>
      <c r="D355" s="67">
        <v>10218.44</v>
      </c>
      <c r="E355" s="67">
        <v>0</v>
      </c>
      <c r="F355" s="67">
        <v>39712.370000000003</v>
      </c>
    </row>
    <row r="356" spans="1:6" x14ac:dyDescent="0.25">
      <c r="A356" s="65" t="s">
        <v>956</v>
      </c>
      <c r="B356" s="66" t="s">
        <v>957</v>
      </c>
      <c r="C356" s="67">
        <v>340920.99</v>
      </c>
      <c r="D356" s="67">
        <v>84426.94</v>
      </c>
      <c r="E356" s="67">
        <v>0</v>
      </c>
      <c r="F356" s="67">
        <v>425347.93</v>
      </c>
    </row>
    <row r="357" spans="1:6" x14ac:dyDescent="0.25">
      <c r="A357" s="65" t="s">
        <v>958</v>
      </c>
      <c r="B357" s="66" t="s">
        <v>959</v>
      </c>
      <c r="C357" s="67">
        <v>30412.639999999999</v>
      </c>
      <c r="D357" s="67">
        <v>8463.74</v>
      </c>
      <c r="E357" s="67">
        <v>0</v>
      </c>
      <c r="F357" s="67">
        <v>38876.379999999997</v>
      </c>
    </row>
    <row r="358" spans="1:6" x14ac:dyDescent="0.25">
      <c r="A358" s="65" t="s">
        <v>960</v>
      </c>
      <c r="B358" s="66" t="s">
        <v>961</v>
      </c>
      <c r="C358" s="67">
        <v>174098.23</v>
      </c>
      <c r="D358" s="67">
        <v>41740.89</v>
      </c>
      <c r="E358" s="67">
        <v>0</v>
      </c>
      <c r="F358" s="67">
        <v>215839.12</v>
      </c>
    </row>
    <row r="359" spans="1:6" x14ac:dyDescent="0.25">
      <c r="A359" s="65" t="s">
        <v>962</v>
      </c>
      <c r="B359" s="66" t="s">
        <v>963</v>
      </c>
      <c r="C359" s="67">
        <v>291045.99</v>
      </c>
      <c r="D359" s="67">
        <v>64057.67</v>
      </c>
      <c r="E359" s="67">
        <v>0</v>
      </c>
      <c r="F359" s="67">
        <v>355103.66</v>
      </c>
    </row>
    <row r="360" spans="1:6" x14ac:dyDescent="0.25">
      <c r="A360" s="65" t="s">
        <v>964</v>
      </c>
      <c r="B360" s="66" t="s">
        <v>965</v>
      </c>
      <c r="C360" s="67">
        <v>6559.65</v>
      </c>
      <c r="D360" s="67">
        <v>2013.96</v>
      </c>
      <c r="E360" s="67">
        <v>0</v>
      </c>
      <c r="F360" s="67">
        <v>8573.61</v>
      </c>
    </row>
    <row r="361" spans="1:6" x14ac:dyDescent="0.25">
      <c r="A361" s="65" t="s">
        <v>966</v>
      </c>
      <c r="B361" s="66" t="s">
        <v>967</v>
      </c>
      <c r="C361" s="67">
        <v>5594356.2000000002</v>
      </c>
      <c r="D361" s="67">
        <v>359416.3</v>
      </c>
      <c r="E361" s="67">
        <v>0</v>
      </c>
      <c r="F361" s="67">
        <v>5953772.5</v>
      </c>
    </row>
    <row r="362" spans="1:6" x14ac:dyDescent="0.25">
      <c r="A362" s="65" t="s">
        <v>968</v>
      </c>
      <c r="B362" s="66" t="s">
        <v>969</v>
      </c>
      <c r="C362" s="67">
        <v>27741.65</v>
      </c>
      <c r="D362" s="67">
        <v>5548.33</v>
      </c>
      <c r="E362" s="67">
        <v>0</v>
      </c>
      <c r="F362" s="67">
        <v>33289.980000000003</v>
      </c>
    </row>
    <row r="363" spans="1:6" x14ac:dyDescent="0.25">
      <c r="A363" s="65" t="s">
        <v>970</v>
      </c>
      <c r="B363" s="66" t="s">
        <v>971</v>
      </c>
      <c r="C363" s="67">
        <v>6986.52</v>
      </c>
      <c r="D363" s="67">
        <v>0</v>
      </c>
      <c r="E363" s="67">
        <v>0</v>
      </c>
      <c r="F363" s="67">
        <v>6986.52</v>
      </c>
    </row>
    <row r="364" spans="1:6" x14ac:dyDescent="0.25">
      <c r="A364" s="63" t="s">
        <v>972</v>
      </c>
      <c r="B364" s="59" t="s">
        <v>973</v>
      </c>
      <c r="C364" s="64">
        <v>19256.72</v>
      </c>
      <c r="D364" s="64">
        <v>4798.68</v>
      </c>
      <c r="E364" s="64">
        <v>0</v>
      </c>
      <c r="F364" s="64">
        <v>24055.4</v>
      </c>
    </row>
    <row r="365" spans="1:6" x14ac:dyDescent="0.25">
      <c r="A365" s="65" t="s">
        <v>974</v>
      </c>
      <c r="B365" s="66" t="s">
        <v>492</v>
      </c>
      <c r="C365" s="67">
        <v>19256.72</v>
      </c>
      <c r="D365" s="67">
        <v>4798.68</v>
      </c>
      <c r="E365" s="67">
        <v>0</v>
      </c>
      <c r="F365" s="67">
        <v>24055.4</v>
      </c>
    </row>
    <row r="366" spans="1:6" x14ac:dyDescent="0.25">
      <c r="A366" s="63" t="s">
        <v>975</v>
      </c>
      <c r="B366" s="59" t="s">
        <v>976</v>
      </c>
      <c r="C366" s="64">
        <v>20896.999999999996</v>
      </c>
      <c r="D366" s="64">
        <v>20896.999999999996</v>
      </c>
      <c r="E366" s="64">
        <v>0</v>
      </c>
      <c r="F366" s="64">
        <v>41793.999999999993</v>
      </c>
    </row>
    <row r="367" spans="1:6" x14ac:dyDescent="0.25">
      <c r="A367" s="65" t="s">
        <v>977</v>
      </c>
      <c r="B367" s="66" t="s">
        <v>953</v>
      </c>
      <c r="C367" s="67">
        <v>16436.78</v>
      </c>
      <c r="D367" s="67">
        <v>16436.78</v>
      </c>
      <c r="E367" s="67">
        <v>0</v>
      </c>
      <c r="F367" s="67">
        <v>32873.56</v>
      </c>
    </row>
    <row r="368" spans="1:6" x14ac:dyDescent="0.25">
      <c r="A368" s="65" t="s">
        <v>978</v>
      </c>
      <c r="B368" s="66" t="s">
        <v>955</v>
      </c>
      <c r="C368" s="67">
        <v>3064.23</v>
      </c>
      <c r="D368" s="67">
        <v>3064.23</v>
      </c>
      <c r="E368" s="67">
        <v>0</v>
      </c>
      <c r="F368" s="67">
        <v>6128.46</v>
      </c>
    </row>
    <row r="369" spans="1:6" x14ac:dyDescent="0.25">
      <c r="A369" s="65" t="s">
        <v>979</v>
      </c>
      <c r="B369" s="66" t="s">
        <v>980</v>
      </c>
      <c r="C369" s="67">
        <v>0</v>
      </c>
      <c r="D369" s="67">
        <v>0</v>
      </c>
      <c r="E369" s="67">
        <v>0</v>
      </c>
      <c r="F369" s="67">
        <v>0</v>
      </c>
    </row>
    <row r="370" spans="1:6" x14ac:dyDescent="0.25">
      <c r="A370" s="65" t="s">
        <v>981</v>
      </c>
      <c r="B370" s="66" t="s">
        <v>959</v>
      </c>
      <c r="C370" s="67">
        <v>639.61</v>
      </c>
      <c r="D370" s="67">
        <v>639.61</v>
      </c>
      <c r="E370" s="67">
        <v>0</v>
      </c>
      <c r="F370" s="67">
        <v>1279.22</v>
      </c>
    </row>
    <row r="371" spans="1:6" x14ac:dyDescent="0.25">
      <c r="A371" s="65" t="s">
        <v>982</v>
      </c>
      <c r="B371" s="66" t="s">
        <v>961</v>
      </c>
      <c r="C371" s="67">
        <v>187.67</v>
      </c>
      <c r="D371" s="67">
        <v>187.67</v>
      </c>
      <c r="E371" s="67">
        <v>0</v>
      </c>
      <c r="F371" s="67">
        <v>375.34</v>
      </c>
    </row>
    <row r="372" spans="1:6" x14ac:dyDescent="0.25">
      <c r="A372" s="65" t="s">
        <v>983</v>
      </c>
      <c r="B372" s="66" t="s">
        <v>963</v>
      </c>
      <c r="C372" s="67">
        <v>0</v>
      </c>
      <c r="D372" s="67">
        <v>0</v>
      </c>
      <c r="E372" s="67">
        <v>0</v>
      </c>
      <c r="F372" s="67">
        <v>0</v>
      </c>
    </row>
    <row r="373" spans="1:6" x14ac:dyDescent="0.25">
      <c r="A373" s="65" t="s">
        <v>984</v>
      </c>
      <c r="B373" s="66" t="s">
        <v>965</v>
      </c>
      <c r="C373" s="67">
        <v>568.71</v>
      </c>
      <c r="D373" s="67">
        <v>568.71</v>
      </c>
      <c r="E373" s="67">
        <v>0</v>
      </c>
      <c r="F373" s="67">
        <v>1137.42</v>
      </c>
    </row>
    <row r="374" spans="1:6" x14ac:dyDescent="0.25">
      <c r="A374" s="65" t="s">
        <v>985</v>
      </c>
      <c r="B374" s="66" t="s">
        <v>967</v>
      </c>
      <c r="C374" s="67">
        <v>0</v>
      </c>
      <c r="D374" s="67">
        <v>0</v>
      </c>
      <c r="E374" s="67">
        <v>0</v>
      </c>
      <c r="F374" s="67">
        <v>0</v>
      </c>
    </row>
    <row r="375" spans="1:6" x14ac:dyDescent="0.25">
      <c r="A375" s="63" t="s">
        <v>986</v>
      </c>
      <c r="B375" s="59" t="s">
        <v>987</v>
      </c>
      <c r="C375" s="64">
        <v>5791.97</v>
      </c>
      <c r="D375" s="64">
        <v>0</v>
      </c>
      <c r="E375" s="64">
        <v>0</v>
      </c>
      <c r="F375" s="64">
        <v>5791.97</v>
      </c>
    </row>
    <row r="376" spans="1:6" x14ac:dyDescent="0.25">
      <c r="A376" s="65" t="s">
        <v>988</v>
      </c>
      <c r="B376" s="66" t="s">
        <v>492</v>
      </c>
      <c r="C376" s="67">
        <v>5791.97</v>
      </c>
      <c r="D376" s="67">
        <v>0</v>
      </c>
      <c r="E376" s="67">
        <v>0</v>
      </c>
      <c r="F376" s="67">
        <v>5791.97</v>
      </c>
    </row>
    <row r="377" spans="1:6" x14ac:dyDescent="0.25">
      <c r="A377" s="63" t="s">
        <v>989</v>
      </c>
      <c r="B377" s="59" t="s">
        <v>990</v>
      </c>
      <c r="C377" s="64">
        <v>-425492.89</v>
      </c>
      <c r="D377" s="64">
        <v>12554.06</v>
      </c>
      <c r="E377" s="64">
        <v>122045.91000000002</v>
      </c>
      <c r="F377" s="64">
        <v>-534984.74000000011</v>
      </c>
    </row>
    <row r="378" spans="1:6" x14ac:dyDescent="0.25">
      <c r="A378" s="63" t="s">
        <v>991</v>
      </c>
      <c r="B378" s="59" t="s">
        <v>992</v>
      </c>
      <c r="C378" s="64">
        <v>-425492.89</v>
      </c>
      <c r="D378" s="64">
        <v>12554.06</v>
      </c>
      <c r="E378" s="64">
        <v>122045.91000000002</v>
      </c>
      <c r="F378" s="64">
        <v>-534984.74000000011</v>
      </c>
    </row>
    <row r="379" spans="1:6" x14ac:dyDescent="0.25">
      <c r="A379" s="63" t="s">
        <v>993</v>
      </c>
      <c r="B379" s="59" t="s">
        <v>994</v>
      </c>
      <c r="C379" s="64">
        <v>67310.91</v>
      </c>
      <c r="D379" s="64">
        <v>12554.06</v>
      </c>
      <c r="E379" s="64">
        <v>0.02</v>
      </c>
      <c r="F379" s="64">
        <v>79864.95</v>
      </c>
    </row>
    <row r="380" spans="1:6" x14ac:dyDescent="0.25">
      <c r="A380" s="65" t="s">
        <v>995</v>
      </c>
      <c r="B380" s="66" t="s">
        <v>996</v>
      </c>
      <c r="C380" s="67">
        <v>21443.4</v>
      </c>
      <c r="D380" s="67">
        <v>4388.82</v>
      </c>
      <c r="E380" s="67">
        <v>0</v>
      </c>
      <c r="F380" s="67">
        <v>25832.22</v>
      </c>
    </row>
    <row r="381" spans="1:6" x14ac:dyDescent="0.25">
      <c r="A381" s="65" t="s">
        <v>997</v>
      </c>
      <c r="B381" s="66" t="s">
        <v>998</v>
      </c>
      <c r="C381" s="67">
        <v>15457.77</v>
      </c>
      <c r="D381" s="67">
        <v>509.5</v>
      </c>
      <c r="E381" s="67">
        <v>0.02</v>
      </c>
      <c r="F381" s="67">
        <v>15967.25</v>
      </c>
    </row>
    <row r="382" spans="1:6" x14ac:dyDescent="0.25">
      <c r="A382" s="65" t="s">
        <v>999</v>
      </c>
      <c r="B382" s="66" t="s">
        <v>1000</v>
      </c>
      <c r="C382" s="67">
        <v>30409.74</v>
      </c>
      <c r="D382" s="67">
        <v>7655.74</v>
      </c>
      <c r="E382" s="67">
        <v>0</v>
      </c>
      <c r="F382" s="67">
        <v>38065.479999999996</v>
      </c>
    </row>
    <row r="383" spans="1:6" x14ac:dyDescent="0.25">
      <c r="A383" s="63" t="s">
        <v>1001</v>
      </c>
      <c r="B383" s="59" t="s">
        <v>994</v>
      </c>
      <c r="C383" s="64">
        <v>-492803.8</v>
      </c>
      <c r="D383" s="64">
        <v>0</v>
      </c>
      <c r="E383" s="64">
        <v>122045.89000000001</v>
      </c>
      <c r="F383" s="64">
        <v>-614849.69000000006</v>
      </c>
    </row>
    <row r="384" spans="1:6" x14ac:dyDescent="0.25">
      <c r="A384" s="65" t="s">
        <v>1002</v>
      </c>
      <c r="B384" s="66" t="s">
        <v>1003</v>
      </c>
      <c r="C384" s="67">
        <v>-250.13</v>
      </c>
      <c r="D384" s="67">
        <v>0</v>
      </c>
      <c r="E384" s="67">
        <v>377.36</v>
      </c>
      <c r="F384" s="67">
        <v>-627.49</v>
      </c>
    </row>
    <row r="385" spans="1:10" x14ac:dyDescent="0.25">
      <c r="A385" s="65" t="s">
        <v>1004</v>
      </c>
      <c r="B385" s="66" t="s">
        <v>1005</v>
      </c>
      <c r="C385" s="67">
        <v>-492553.67</v>
      </c>
      <c r="D385" s="67">
        <v>0</v>
      </c>
      <c r="E385" s="67">
        <v>121668.53000000001</v>
      </c>
      <c r="F385" s="67">
        <v>-614222.20000000007</v>
      </c>
      <c r="H385" s="60">
        <v>-121668.53000000001</v>
      </c>
      <c r="I385" s="60">
        <v>481001.5</v>
      </c>
      <c r="J385" s="71">
        <v>359332.97</v>
      </c>
    </row>
    <row r="386" spans="1:10" x14ac:dyDescent="0.25">
      <c r="A386" s="63" t="s">
        <v>1006</v>
      </c>
      <c r="B386" s="59" t="s">
        <v>1007</v>
      </c>
      <c r="C386" s="64">
        <v>1800</v>
      </c>
      <c r="D386" s="64">
        <v>1800</v>
      </c>
      <c r="E386" s="64">
        <v>1800</v>
      </c>
      <c r="F386" s="64">
        <v>1800</v>
      </c>
    </row>
    <row r="387" spans="1:10" x14ac:dyDescent="0.25">
      <c r="A387" s="63" t="s">
        <v>1008</v>
      </c>
      <c r="B387" s="59" t="s">
        <v>1009</v>
      </c>
      <c r="C387" s="64">
        <v>1800</v>
      </c>
      <c r="D387" s="64">
        <v>1800</v>
      </c>
      <c r="E387" s="64">
        <v>1800</v>
      </c>
      <c r="F387" s="64">
        <v>1800</v>
      </c>
    </row>
    <row r="388" spans="1:10" x14ac:dyDescent="0.25">
      <c r="A388" s="63" t="s">
        <v>1010</v>
      </c>
      <c r="B388" s="59" t="s">
        <v>760</v>
      </c>
      <c r="C388" s="64">
        <v>1800</v>
      </c>
      <c r="D388" s="64">
        <v>1800</v>
      </c>
      <c r="E388" s="64">
        <v>1800</v>
      </c>
      <c r="F388" s="64">
        <v>1800</v>
      </c>
    </row>
    <row r="389" spans="1:10" x14ac:dyDescent="0.25">
      <c r="A389" s="65" t="s">
        <v>1011</v>
      </c>
      <c r="B389" s="66" t="s">
        <v>760</v>
      </c>
      <c r="C389" s="67">
        <v>1800</v>
      </c>
      <c r="D389" s="67">
        <v>1800</v>
      </c>
      <c r="E389" s="67">
        <v>1800</v>
      </c>
      <c r="F389" s="67">
        <v>1800</v>
      </c>
    </row>
    <row r="390" spans="1:10" x14ac:dyDescent="0.25">
      <c r="A390" s="59" t="s">
        <v>1012</v>
      </c>
      <c r="B390" s="64">
        <v>62766489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workbookViewId="0">
      <selection activeCell="H27" sqref="H27"/>
    </sheetView>
  </sheetViews>
  <sheetFormatPr defaultColWidth="10.42578125" defaultRowHeight="15" x14ac:dyDescent="0.25"/>
  <cols>
    <col min="2" max="2" width="35.5703125" customWidth="1"/>
    <col min="3" max="3" width="18.5703125" customWidth="1"/>
    <col min="4" max="4" width="11.140625" bestFit="1" customWidth="1"/>
    <col min="7" max="7" width="5.5703125" customWidth="1"/>
    <col min="8" max="8" width="14.7109375" style="60" bestFit="1" customWidth="1"/>
    <col min="9" max="9" width="14.5703125" customWidth="1"/>
    <col min="10" max="10" width="13.28515625" bestFit="1" customWidth="1"/>
    <col min="11" max="11" width="14.7109375" customWidth="1"/>
    <col min="12" max="12" width="14" bestFit="1" customWidth="1"/>
  </cols>
  <sheetData>
    <row r="1" spans="1:9" x14ac:dyDescent="0.25">
      <c r="A1" s="59" t="s">
        <v>300</v>
      </c>
    </row>
    <row r="2" spans="1:9" x14ac:dyDescent="0.25">
      <c r="A2" s="59" t="s">
        <v>301</v>
      </c>
      <c r="B2" s="59"/>
      <c r="C2" s="61"/>
      <c r="D2" s="59"/>
    </row>
    <row r="3" spans="1:9" x14ac:dyDescent="0.25">
      <c r="A3" s="59" t="s">
        <v>302</v>
      </c>
      <c r="B3" s="59"/>
    </row>
    <row r="4" spans="1:9" x14ac:dyDescent="0.25">
      <c r="A4" s="59" t="s">
        <v>61</v>
      </c>
      <c r="C4" s="62"/>
    </row>
    <row r="5" spans="1:9" x14ac:dyDescent="0.25">
      <c r="A5" s="59"/>
    </row>
    <row r="6" spans="1:9" x14ac:dyDescent="0.25">
      <c r="A6" s="59" t="s">
        <v>303</v>
      </c>
      <c r="B6" s="59" t="s">
        <v>62</v>
      </c>
      <c r="C6" s="59" t="s">
        <v>304</v>
      </c>
      <c r="D6" s="59" t="s">
        <v>305</v>
      </c>
      <c r="E6" s="59" t="s">
        <v>306</v>
      </c>
      <c r="F6" s="59" t="s">
        <v>307</v>
      </c>
    </row>
    <row r="7" spans="1:9" x14ac:dyDescent="0.25">
      <c r="A7" s="63" t="s">
        <v>308</v>
      </c>
      <c r="B7" s="59" t="s">
        <v>309</v>
      </c>
      <c r="C7" s="64">
        <v>23499636.780000005</v>
      </c>
      <c r="D7" s="64">
        <v>55045511.519999996</v>
      </c>
      <c r="E7" s="64">
        <v>55042972.040000007</v>
      </c>
      <c r="F7" s="64">
        <v>23502176.260000002</v>
      </c>
      <c r="H7" s="60">
        <f>C7-F7</f>
        <v>-2539.4799999967217</v>
      </c>
      <c r="I7" s="60">
        <f>+H7-H8-H65+6108.95</f>
        <v>618199.94000000204</v>
      </c>
    </row>
    <row r="8" spans="1:9" x14ac:dyDescent="0.25">
      <c r="A8" s="63" t="s">
        <v>50</v>
      </c>
      <c r="B8" s="59" t="s">
        <v>310</v>
      </c>
      <c r="C8" s="64">
        <v>12765346.560000001</v>
      </c>
      <c r="D8" s="64">
        <v>55045511.519999996</v>
      </c>
      <c r="E8" s="64">
        <v>54430881.050000004</v>
      </c>
      <c r="F8" s="64">
        <v>13379977.029999999</v>
      </c>
      <c r="H8" s="60">
        <f>C8-F8</f>
        <v>-614630.46999999881</v>
      </c>
      <c r="I8" s="60"/>
    </row>
    <row r="9" spans="1:9" x14ac:dyDescent="0.25">
      <c r="A9" s="63" t="s">
        <v>311</v>
      </c>
      <c r="B9" s="59" t="s">
        <v>312</v>
      </c>
      <c r="C9" s="64">
        <v>10796858.930000003</v>
      </c>
      <c r="D9" s="64">
        <v>54154841.119999997</v>
      </c>
      <c r="E9" s="64">
        <v>53691870.450000003</v>
      </c>
      <c r="F9" s="64">
        <v>10973329.09</v>
      </c>
    </row>
    <row r="10" spans="1:9" x14ac:dyDescent="0.25">
      <c r="A10" s="63" t="s">
        <v>313</v>
      </c>
      <c r="B10" s="59" t="s">
        <v>314</v>
      </c>
      <c r="C10" s="64">
        <v>36099.93</v>
      </c>
      <c r="D10" s="64">
        <v>0</v>
      </c>
      <c r="E10" s="64">
        <v>0</v>
      </c>
      <c r="F10" s="64">
        <v>36099.93</v>
      </c>
    </row>
    <row r="11" spans="1:9" hidden="1" x14ac:dyDescent="0.25">
      <c r="A11" s="65" t="s">
        <v>315</v>
      </c>
      <c r="B11" s="66" t="s">
        <v>316</v>
      </c>
      <c r="C11" s="67">
        <v>0</v>
      </c>
      <c r="D11" s="67">
        <v>0</v>
      </c>
      <c r="E11" s="67">
        <v>0</v>
      </c>
      <c r="F11" s="67">
        <v>0</v>
      </c>
    </row>
    <row r="12" spans="1:9" hidden="1" x14ac:dyDescent="0.25">
      <c r="A12" s="65" t="s">
        <v>317</v>
      </c>
      <c r="B12" s="66" t="s">
        <v>318</v>
      </c>
      <c r="C12" s="67">
        <v>0</v>
      </c>
      <c r="D12" s="67">
        <v>0</v>
      </c>
      <c r="E12" s="67">
        <v>0</v>
      </c>
      <c r="F12" s="67">
        <v>0</v>
      </c>
    </row>
    <row r="13" spans="1:9" hidden="1" x14ac:dyDescent="0.25">
      <c r="A13" s="65" t="s">
        <v>319</v>
      </c>
      <c r="B13" s="66" t="s">
        <v>320</v>
      </c>
      <c r="C13" s="67">
        <v>0</v>
      </c>
      <c r="D13" s="67">
        <v>0</v>
      </c>
      <c r="E13" s="67">
        <v>0</v>
      </c>
      <c r="F13" s="67">
        <v>0</v>
      </c>
    </row>
    <row r="14" spans="1:9" x14ac:dyDescent="0.25">
      <c r="A14" s="65" t="s">
        <v>321</v>
      </c>
      <c r="B14" s="66" t="s">
        <v>322</v>
      </c>
      <c r="C14" s="67">
        <v>3000</v>
      </c>
      <c r="D14" s="67">
        <v>0</v>
      </c>
      <c r="E14" s="67">
        <v>0</v>
      </c>
      <c r="F14" s="67">
        <v>3000</v>
      </c>
    </row>
    <row r="15" spans="1:9" x14ac:dyDescent="0.25">
      <c r="A15" s="65" t="s">
        <v>323</v>
      </c>
      <c r="B15" s="66" t="s">
        <v>324</v>
      </c>
      <c r="C15" s="67">
        <v>5999.99</v>
      </c>
      <c r="D15" s="67">
        <v>0</v>
      </c>
      <c r="E15" s="67">
        <v>0</v>
      </c>
      <c r="F15" s="67">
        <v>5999.99</v>
      </c>
    </row>
    <row r="16" spans="1:9" x14ac:dyDescent="0.25">
      <c r="A16" s="65" t="s">
        <v>325</v>
      </c>
      <c r="B16" s="66" t="s">
        <v>326</v>
      </c>
      <c r="C16" s="67">
        <v>3676.9</v>
      </c>
      <c r="D16" s="67">
        <v>0</v>
      </c>
      <c r="E16" s="67">
        <v>0</v>
      </c>
      <c r="F16" s="67">
        <v>3676.9</v>
      </c>
    </row>
    <row r="17" spans="1:12" x14ac:dyDescent="0.25">
      <c r="A17" s="65" t="s">
        <v>327</v>
      </c>
      <c r="B17" s="66" t="s">
        <v>328</v>
      </c>
      <c r="C17" s="67">
        <v>3000</v>
      </c>
      <c r="D17" s="67">
        <v>0</v>
      </c>
      <c r="E17" s="67">
        <v>0</v>
      </c>
      <c r="F17" s="67">
        <v>3000</v>
      </c>
    </row>
    <row r="18" spans="1:12" x14ac:dyDescent="0.25">
      <c r="A18" s="65" t="s">
        <v>329</v>
      </c>
      <c r="B18" s="66" t="s">
        <v>330</v>
      </c>
      <c r="C18" s="67">
        <v>3000</v>
      </c>
      <c r="D18" s="67">
        <v>0</v>
      </c>
      <c r="E18" s="67">
        <v>0</v>
      </c>
      <c r="F18" s="67">
        <v>3000</v>
      </c>
    </row>
    <row r="19" spans="1:12" x14ac:dyDescent="0.25">
      <c r="A19" s="65" t="s">
        <v>331</v>
      </c>
      <c r="B19" s="66" t="s">
        <v>332</v>
      </c>
      <c r="C19" s="67">
        <v>3000</v>
      </c>
      <c r="D19" s="67">
        <v>0</v>
      </c>
      <c r="E19" s="67">
        <v>0</v>
      </c>
      <c r="F19" s="67">
        <v>3000</v>
      </c>
    </row>
    <row r="20" spans="1:12" x14ac:dyDescent="0.25">
      <c r="A20" s="65" t="s">
        <v>333</v>
      </c>
      <c r="B20" s="66" t="s">
        <v>334</v>
      </c>
      <c r="C20" s="67">
        <v>4138.8</v>
      </c>
      <c r="D20" s="67">
        <v>0</v>
      </c>
      <c r="E20" s="67">
        <v>0</v>
      </c>
      <c r="F20" s="67">
        <v>4138.8</v>
      </c>
    </row>
    <row r="21" spans="1:12" x14ac:dyDescent="0.25">
      <c r="A21" s="65" t="s">
        <v>335</v>
      </c>
      <c r="B21" s="66" t="s">
        <v>336</v>
      </c>
      <c r="C21" s="67">
        <v>3000</v>
      </c>
      <c r="D21" s="67">
        <v>0</v>
      </c>
      <c r="E21" s="67">
        <v>0</v>
      </c>
      <c r="F21" s="67">
        <v>3000</v>
      </c>
    </row>
    <row r="22" spans="1:12" x14ac:dyDescent="0.25">
      <c r="A22" s="65" t="s">
        <v>337</v>
      </c>
      <c r="B22" s="66" t="s">
        <v>338</v>
      </c>
      <c r="C22" s="67">
        <v>3000</v>
      </c>
      <c r="D22" s="67">
        <v>0</v>
      </c>
      <c r="E22" s="67">
        <v>0</v>
      </c>
      <c r="F22" s="67">
        <v>3000</v>
      </c>
    </row>
    <row r="23" spans="1:12" x14ac:dyDescent="0.25">
      <c r="A23" s="65" t="s">
        <v>339</v>
      </c>
      <c r="B23" s="66" t="s">
        <v>340</v>
      </c>
      <c r="C23" s="67">
        <v>500</v>
      </c>
      <c r="D23" s="67">
        <v>0</v>
      </c>
      <c r="E23" s="67">
        <v>0</v>
      </c>
      <c r="F23" s="67">
        <v>500</v>
      </c>
    </row>
    <row r="24" spans="1:12" x14ac:dyDescent="0.25">
      <c r="A24" s="65" t="s">
        <v>341</v>
      </c>
      <c r="B24" s="66" t="s">
        <v>342</v>
      </c>
      <c r="C24" s="67">
        <v>3784.24</v>
      </c>
      <c r="D24" s="67">
        <v>0</v>
      </c>
      <c r="E24" s="67">
        <v>0</v>
      </c>
      <c r="F24" s="67">
        <v>3784.24</v>
      </c>
    </row>
    <row r="25" spans="1:12" x14ac:dyDescent="0.25">
      <c r="A25" s="63" t="s">
        <v>343</v>
      </c>
      <c r="B25" s="59" t="s">
        <v>344</v>
      </c>
      <c r="C25" s="64">
        <v>0</v>
      </c>
      <c r="D25" s="64">
        <v>31350494.749999996</v>
      </c>
      <c r="E25" s="64">
        <v>31350494.75</v>
      </c>
      <c r="F25" s="64">
        <v>0</v>
      </c>
    </row>
    <row r="26" spans="1:12" x14ac:dyDescent="0.25">
      <c r="A26" s="65" t="s">
        <v>345</v>
      </c>
      <c r="B26" s="66" t="s">
        <v>346</v>
      </c>
      <c r="C26" s="67">
        <v>0</v>
      </c>
      <c r="D26" s="67">
        <v>31083455.669999998</v>
      </c>
      <c r="E26" s="67">
        <v>31083455.670000002</v>
      </c>
      <c r="F26" s="67">
        <v>0</v>
      </c>
      <c r="J26" s="62"/>
      <c r="L26" s="60">
        <v>19090217.359999996</v>
      </c>
    </row>
    <row r="27" spans="1:12" x14ac:dyDescent="0.25">
      <c r="A27" s="65" t="s">
        <v>347</v>
      </c>
      <c r="B27" s="66" t="s">
        <v>348</v>
      </c>
      <c r="C27" s="67">
        <v>0</v>
      </c>
      <c r="D27" s="67">
        <v>267039.08</v>
      </c>
      <c r="E27" s="67">
        <v>267039.08</v>
      </c>
      <c r="F27" s="67">
        <v>0</v>
      </c>
      <c r="L27">
        <v>-518333.9699999998</v>
      </c>
    </row>
    <row r="28" spans="1:12" hidden="1" x14ac:dyDescent="0.25">
      <c r="A28" s="65" t="s">
        <v>349</v>
      </c>
      <c r="B28" s="66" t="s">
        <v>350</v>
      </c>
      <c r="C28" s="67">
        <v>0</v>
      </c>
      <c r="D28" s="67">
        <v>0</v>
      </c>
      <c r="E28" s="67">
        <v>0</v>
      </c>
      <c r="F28" s="67">
        <v>0</v>
      </c>
    </row>
    <row r="29" spans="1:12" hidden="1" x14ac:dyDescent="0.25">
      <c r="A29" s="65" t="s">
        <v>351</v>
      </c>
      <c r="B29" s="66" t="s">
        <v>352</v>
      </c>
      <c r="C29" s="67">
        <v>0</v>
      </c>
      <c r="D29" s="67">
        <v>0</v>
      </c>
      <c r="E29" s="67">
        <v>0</v>
      </c>
      <c r="F29" s="67">
        <v>0</v>
      </c>
    </row>
    <row r="30" spans="1:12" hidden="1" x14ac:dyDescent="0.25">
      <c r="A30" s="65" t="s">
        <v>353</v>
      </c>
      <c r="B30" s="66" t="s">
        <v>354</v>
      </c>
      <c r="C30" s="67">
        <v>0</v>
      </c>
      <c r="D30" s="67">
        <v>0</v>
      </c>
      <c r="E30" s="67">
        <v>0</v>
      </c>
      <c r="F30" s="67">
        <v>0</v>
      </c>
    </row>
    <row r="31" spans="1:12" hidden="1" x14ac:dyDescent="0.25">
      <c r="A31" s="65" t="s">
        <v>355</v>
      </c>
      <c r="B31" s="66" t="s">
        <v>356</v>
      </c>
      <c r="C31" s="67">
        <v>0</v>
      </c>
      <c r="D31" s="67">
        <v>0</v>
      </c>
      <c r="E31" s="67">
        <v>0</v>
      </c>
      <c r="F31" s="67">
        <v>0</v>
      </c>
    </row>
    <row r="32" spans="1:12" hidden="1" x14ac:dyDescent="0.25">
      <c r="A32" s="65" t="s">
        <v>357</v>
      </c>
      <c r="B32" s="66" t="s">
        <v>358</v>
      </c>
      <c r="C32" s="67">
        <v>0</v>
      </c>
      <c r="D32" s="67">
        <v>0</v>
      </c>
      <c r="E32" s="67">
        <v>0</v>
      </c>
      <c r="F32" s="67">
        <v>0</v>
      </c>
    </row>
    <row r="33" spans="1:12" x14ac:dyDescent="0.25">
      <c r="A33" s="63" t="s">
        <v>359</v>
      </c>
      <c r="B33" s="59" t="s">
        <v>360</v>
      </c>
      <c r="C33" s="64">
        <v>10760759.000000004</v>
      </c>
      <c r="D33" s="64">
        <v>22804346.370000001</v>
      </c>
      <c r="E33" s="64">
        <v>22341375.699999999</v>
      </c>
      <c r="F33" s="64">
        <v>10937229.16</v>
      </c>
      <c r="L33">
        <v>231751.27000000048</v>
      </c>
    </row>
    <row r="34" spans="1:12" hidden="1" x14ac:dyDescent="0.25">
      <c r="A34" s="65" t="s">
        <v>361</v>
      </c>
      <c r="B34" s="66" t="s">
        <v>362</v>
      </c>
      <c r="C34" s="67">
        <v>0</v>
      </c>
      <c r="D34" s="67">
        <v>0</v>
      </c>
      <c r="E34" s="67">
        <v>0</v>
      </c>
      <c r="F34" s="67">
        <v>0</v>
      </c>
    </row>
    <row r="35" spans="1:12" x14ac:dyDescent="0.25">
      <c r="A35" s="65" t="s">
        <v>363</v>
      </c>
      <c r="B35" s="66" t="s">
        <v>364</v>
      </c>
      <c r="C35" s="67">
        <v>5635851.5900000036</v>
      </c>
      <c r="D35" s="67">
        <v>22318351.940000001</v>
      </c>
      <c r="E35" s="67">
        <v>22219195.18</v>
      </c>
      <c r="F35" s="67">
        <v>5619784.6799999997</v>
      </c>
      <c r="H35" s="60">
        <v>5619784.6799999997</v>
      </c>
      <c r="I35" s="68">
        <v>0</v>
      </c>
      <c r="L35">
        <v>-16749062.210000001</v>
      </c>
    </row>
    <row r="36" spans="1:12" x14ac:dyDescent="0.25">
      <c r="A36" s="65" t="s">
        <v>365</v>
      </c>
      <c r="B36" s="66" t="s">
        <v>348</v>
      </c>
      <c r="C36" s="67">
        <v>5124907.4099999992</v>
      </c>
      <c r="D36" s="67">
        <v>485994.43</v>
      </c>
      <c r="E36" s="67">
        <v>122180.52</v>
      </c>
      <c r="F36" s="67">
        <v>5317444.4800000004</v>
      </c>
      <c r="H36" s="60">
        <v>5317444.4800000004</v>
      </c>
      <c r="I36" s="71">
        <v>0</v>
      </c>
      <c r="L36">
        <v>-122087.41999999993</v>
      </c>
    </row>
    <row r="37" spans="1:12" hidden="1" x14ac:dyDescent="0.25">
      <c r="A37" s="65" t="s">
        <v>366</v>
      </c>
      <c r="B37" s="66" t="s">
        <v>350</v>
      </c>
      <c r="C37" s="67">
        <v>0</v>
      </c>
      <c r="D37" s="67">
        <v>0</v>
      </c>
      <c r="E37" s="67">
        <v>0</v>
      </c>
      <c r="F37" s="67">
        <v>0</v>
      </c>
    </row>
    <row r="38" spans="1:12" hidden="1" x14ac:dyDescent="0.25">
      <c r="A38" s="65" t="s">
        <v>367</v>
      </c>
      <c r="B38" s="66" t="s">
        <v>368</v>
      </c>
      <c r="C38" s="67">
        <v>0</v>
      </c>
      <c r="D38" s="67">
        <v>0</v>
      </c>
      <c r="E38" s="67">
        <v>0</v>
      </c>
      <c r="F38" s="67">
        <v>0</v>
      </c>
    </row>
    <row r="39" spans="1:12" hidden="1" x14ac:dyDescent="0.25">
      <c r="A39" s="65" t="s">
        <v>369</v>
      </c>
      <c r="B39" s="66" t="s">
        <v>352</v>
      </c>
      <c r="C39" s="67">
        <v>0</v>
      </c>
      <c r="D39" s="67">
        <v>0</v>
      </c>
      <c r="E39" s="67">
        <v>0</v>
      </c>
      <c r="F39" s="67">
        <v>0</v>
      </c>
    </row>
    <row r="40" spans="1:12" hidden="1" x14ac:dyDescent="0.25">
      <c r="A40" s="65" t="s">
        <v>370</v>
      </c>
      <c r="B40" s="66" t="s">
        <v>354</v>
      </c>
      <c r="C40" s="67">
        <v>0</v>
      </c>
      <c r="D40" s="67">
        <v>0</v>
      </c>
      <c r="E40" s="67">
        <v>0</v>
      </c>
      <c r="F40" s="67">
        <v>0</v>
      </c>
    </row>
    <row r="41" spans="1:12" x14ac:dyDescent="0.25">
      <c r="A41" s="63" t="s">
        <v>371</v>
      </c>
      <c r="B41" s="59" t="s">
        <v>372</v>
      </c>
      <c r="C41" s="64">
        <v>2254988.1400000006</v>
      </c>
      <c r="D41" s="64">
        <v>890670.39999999979</v>
      </c>
      <c r="E41" s="64">
        <v>739010.6</v>
      </c>
      <c r="F41" s="64">
        <v>2406647.94</v>
      </c>
    </row>
    <row r="42" spans="1:12" x14ac:dyDescent="0.25">
      <c r="A42" s="63" t="s">
        <v>373</v>
      </c>
      <c r="B42" s="59" t="s">
        <v>374</v>
      </c>
      <c r="C42" s="64">
        <v>2656.98</v>
      </c>
      <c r="D42" s="64">
        <v>0</v>
      </c>
      <c r="E42" s="64">
        <v>0</v>
      </c>
      <c r="F42" s="64">
        <v>2656.98</v>
      </c>
    </row>
    <row r="43" spans="1:12" x14ac:dyDescent="0.25">
      <c r="A43" s="65" t="s">
        <v>375</v>
      </c>
      <c r="B43" s="66" t="s">
        <v>374</v>
      </c>
      <c r="C43" s="67">
        <v>0</v>
      </c>
      <c r="D43" s="67">
        <v>0</v>
      </c>
      <c r="E43" s="67">
        <v>0</v>
      </c>
      <c r="F43" s="67">
        <v>0</v>
      </c>
    </row>
    <row r="44" spans="1:12" x14ac:dyDescent="0.25">
      <c r="A44" s="65" t="s">
        <v>376</v>
      </c>
      <c r="B44" s="66" t="s">
        <v>377</v>
      </c>
      <c r="C44" s="67">
        <v>0</v>
      </c>
      <c r="D44" s="67">
        <v>0</v>
      </c>
      <c r="E44" s="67">
        <v>0</v>
      </c>
      <c r="F44" s="67">
        <v>0</v>
      </c>
    </row>
    <row r="45" spans="1:12" x14ac:dyDescent="0.25">
      <c r="A45" s="65" t="s">
        <v>378</v>
      </c>
      <c r="B45" s="66" t="s">
        <v>379</v>
      </c>
      <c r="C45" s="67">
        <v>2656.98</v>
      </c>
      <c r="D45" s="67">
        <v>0</v>
      </c>
      <c r="E45" s="67">
        <v>0</v>
      </c>
      <c r="F45" s="67">
        <v>2656.98</v>
      </c>
    </row>
    <row r="46" spans="1:12" x14ac:dyDescent="0.25">
      <c r="A46" s="63" t="s">
        <v>380</v>
      </c>
      <c r="B46" s="59" t="s">
        <v>381</v>
      </c>
      <c r="C46" s="64">
        <v>2195129.5300000007</v>
      </c>
      <c r="D46" s="64">
        <v>890670.39999999979</v>
      </c>
      <c r="E46" s="64">
        <v>734851.97</v>
      </c>
      <c r="F46" s="64">
        <v>2350947.96</v>
      </c>
    </row>
    <row r="47" spans="1:12" x14ac:dyDescent="0.25">
      <c r="A47" s="65" t="s">
        <v>382</v>
      </c>
      <c r="B47" s="66" t="s">
        <v>383</v>
      </c>
      <c r="C47" s="67">
        <v>485729.30000000016</v>
      </c>
      <c r="D47" s="67">
        <v>366061.39999999979</v>
      </c>
      <c r="E47" s="67">
        <v>640080.16</v>
      </c>
      <c r="F47" s="67">
        <v>211710.53999999992</v>
      </c>
    </row>
    <row r="48" spans="1:12" x14ac:dyDescent="0.25">
      <c r="A48" s="65" t="s">
        <v>384</v>
      </c>
      <c r="B48" s="66" t="s">
        <v>385</v>
      </c>
      <c r="C48" s="67">
        <v>1549041.5300000003</v>
      </c>
      <c r="D48" s="67">
        <v>439563.33999999997</v>
      </c>
      <c r="E48" s="67">
        <v>9931.9599999999991</v>
      </c>
      <c r="F48" s="67">
        <v>1978672.9100000001</v>
      </c>
    </row>
    <row r="49" spans="1:6" x14ac:dyDescent="0.25">
      <c r="A49" s="65" t="s">
        <v>386</v>
      </c>
      <c r="B49" s="66" t="s">
        <v>387</v>
      </c>
      <c r="C49" s="67">
        <v>-52.139999999999873</v>
      </c>
      <c r="D49" s="67">
        <v>705.81</v>
      </c>
      <c r="E49" s="67">
        <v>0</v>
      </c>
      <c r="F49" s="67">
        <v>653.67000000000007</v>
      </c>
    </row>
    <row r="50" spans="1:6" x14ac:dyDescent="0.25">
      <c r="A50" s="65" t="s">
        <v>388</v>
      </c>
      <c r="B50" s="66" t="s">
        <v>389</v>
      </c>
      <c r="C50" s="67">
        <v>111252.70999999999</v>
      </c>
      <c r="D50" s="67">
        <v>500</v>
      </c>
      <c r="E50" s="67">
        <v>1000</v>
      </c>
      <c r="F50" s="67">
        <v>110752.70999999999</v>
      </c>
    </row>
    <row r="51" spans="1:6" x14ac:dyDescent="0.25">
      <c r="A51" s="65" t="s">
        <v>390</v>
      </c>
      <c r="B51" s="66" t="s">
        <v>391</v>
      </c>
      <c r="C51" s="67">
        <v>0</v>
      </c>
      <c r="D51" s="67">
        <v>0</v>
      </c>
      <c r="E51" s="67">
        <v>0</v>
      </c>
      <c r="F51" s="67">
        <v>0</v>
      </c>
    </row>
    <row r="52" spans="1:6" x14ac:dyDescent="0.25">
      <c r="A52" s="65" t="s">
        <v>392</v>
      </c>
      <c r="B52" s="66" t="s">
        <v>393</v>
      </c>
      <c r="C52" s="67">
        <v>47989.86</v>
      </c>
      <c r="D52" s="67">
        <v>0</v>
      </c>
      <c r="E52" s="67">
        <v>0</v>
      </c>
      <c r="F52" s="67">
        <v>47989.86</v>
      </c>
    </row>
    <row r="53" spans="1:6" x14ac:dyDescent="0.25">
      <c r="A53" s="65" t="s">
        <v>394</v>
      </c>
      <c r="B53" s="66" t="s">
        <v>395</v>
      </c>
      <c r="C53" s="67">
        <v>1168.2699999999968</v>
      </c>
      <c r="D53" s="67">
        <v>83839.850000000006</v>
      </c>
      <c r="E53" s="67">
        <v>83839.849999999991</v>
      </c>
      <c r="F53" s="67">
        <v>1168.2700000000004</v>
      </c>
    </row>
    <row r="54" spans="1:6" x14ac:dyDescent="0.25">
      <c r="A54" s="63" t="s">
        <v>396</v>
      </c>
      <c r="B54" s="59" t="s">
        <v>397</v>
      </c>
      <c r="C54" s="64">
        <v>500.73</v>
      </c>
      <c r="D54" s="64">
        <v>0</v>
      </c>
      <c r="E54" s="64">
        <v>0</v>
      </c>
      <c r="F54" s="64">
        <v>500.73</v>
      </c>
    </row>
    <row r="55" spans="1:6" x14ac:dyDescent="0.25">
      <c r="A55" s="65" t="s">
        <v>398</v>
      </c>
      <c r="B55" s="66" t="s">
        <v>399</v>
      </c>
      <c r="C55" s="67">
        <v>102.09</v>
      </c>
      <c r="D55" s="67">
        <v>0</v>
      </c>
      <c r="E55" s="67">
        <v>0</v>
      </c>
      <c r="F55" s="67">
        <v>102.09</v>
      </c>
    </row>
    <row r="56" spans="1:6" x14ac:dyDescent="0.25">
      <c r="A56" s="65" t="s">
        <v>400</v>
      </c>
      <c r="B56" s="66" t="s">
        <v>401</v>
      </c>
      <c r="C56" s="67">
        <v>398.64</v>
      </c>
      <c r="D56" s="67">
        <v>0</v>
      </c>
      <c r="E56" s="67">
        <v>0</v>
      </c>
      <c r="F56" s="67">
        <v>398.64</v>
      </c>
    </row>
    <row r="57" spans="1:6" x14ac:dyDescent="0.25">
      <c r="A57" s="63" t="s">
        <v>402</v>
      </c>
      <c r="B57" s="59" t="s">
        <v>403</v>
      </c>
      <c r="C57" s="64">
        <v>56700.9</v>
      </c>
      <c r="D57" s="64">
        <v>0</v>
      </c>
      <c r="E57" s="64">
        <v>4158.63</v>
      </c>
      <c r="F57" s="64">
        <v>52542.270000000004</v>
      </c>
    </row>
    <row r="58" spans="1:6" x14ac:dyDescent="0.25">
      <c r="A58" s="65" t="s">
        <v>404</v>
      </c>
      <c r="B58" s="66" t="s">
        <v>405</v>
      </c>
      <c r="C58" s="67">
        <v>56700.9</v>
      </c>
      <c r="D58" s="67">
        <v>0</v>
      </c>
      <c r="E58" s="67">
        <v>4158.63</v>
      </c>
      <c r="F58" s="67">
        <v>52542.270000000004</v>
      </c>
    </row>
    <row r="59" spans="1:6" x14ac:dyDescent="0.25">
      <c r="A59" s="63" t="s">
        <v>406</v>
      </c>
      <c r="B59" s="59" t="s">
        <v>407</v>
      </c>
      <c r="C59" s="64">
        <v>63732.509999999995</v>
      </c>
      <c r="D59" s="64">
        <v>13868.269999999999</v>
      </c>
      <c r="E59" s="64">
        <v>0</v>
      </c>
      <c r="F59" s="64">
        <v>77600.78</v>
      </c>
    </row>
    <row r="60" spans="1:6" x14ac:dyDescent="0.25">
      <c r="A60" s="65" t="s">
        <v>408</v>
      </c>
      <c r="B60" s="66" t="s">
        <v>409</v>
      </c>
      <c r="C60" s="67">
        <v>8487.52</v>
      </c>
      <c r="D60" s="67">
        <v>4851.33</v>
      </c>
      <c r="E60" s="67">
        <v>0</v>
      </c>
      <c r="F60" s="67">
        <v>13338.849999999999</v>
      </c>
    </row>
    <row r="61" spans="1:6" x14ac:dyDescent="0.25">
      <c r="A61" s="65" t="s">
        <v>410</v>
      </c>
      <c r="B61" s="66" t="s">
        <v>411</v>
      </c>
      <c r="C61" s="67">
        <v>55244.99</v>
      </c>
      <c r="D61" s="67">
        <v>9016.9399999999987</v>
      </c>
      <c r="E61" s="67">
        <v>0</v>
      </c>
      <c r="F61" s="67">
        <v>64261.930000000008</v>
      </c>
    </row>
    <row r="62" spans="1:6" x14ac:dyDescent="0.25">
      <c r="A62" s="63" t="s">
        <v>48</v>
      </c>
      <c r="B62" s="59" t="s">
        <v>412</v>
      </c>
      <c r="C62" s="64">
        <v>10734290.220000004</v>
      </c>
      <c r="D62" s="64">
        <v>0</v>
      </c>
      <c r="E62" s="64">
        <v>612090.99</v>
      </c>
      <c r="F62" s="64">
        <v>10122199.230000002</v>
      </c>
    </row>
    <row r="63" spans="1:6" x14ac:dyDescent="0.25">
      <c r="A63" s="63" t="s">
        <v>413</v>
      </c>
      <c r="B63" s="59" t="s">
        <v>414</v>
      </c>
      <c r="C63" s="64">
        <v>61701.38</v>
      </c>
      <c r="D63" s="64">
        <v>0</v>
      </c>
      <c r="E63" s="64">
        <v>0</v>
      </c>
      <c r="F63" s="64">
        <v>61701.38</v>
      </c>
    </row>
    <row r="64" spans="1:6" x14ac:dyDescent="0.25">
      <c r="A64" s="63" t="s">
        <v>415</v>
      </c>
      <c r="B64" s="59" t="s">
        <v>416</v>
      </c>
      <c r="C64" s="64">
        <v>61701.38</v>
      </c>
      <c r="D64" s="64">
        <v>0</v>
      </c>
      <c r="E64" s="64">
        <v>0</v>
      </c>
      <c r="F64" s="64">
        <v>61701.38</v>
      </c>
    </row>
    <row r="65" spans="1:6" x14ac:dyDescent="0.25">
      <c r="A65" s="65" t="s">
        <v>417</v>
      </c>
      <c r="B65" s="66" t="s">
        <v>418</v>
      </c>
      <c r="C65" s="67">
        <v>61701.38</v>
      </c>
      <c r="D65" s="67">
        <v>0</v>
      </c>
      <c r="E65" s="67">
        <v>0</v>
      </c>
      <c r="F65" s="67">
        <v>61701.38</v>
      </c>
    </row>
    <row r="66" spans="1:6" x14ac:dyDescent="0.25">
      <c r="A66" s="63" t="s">
        <v>419</v>
      </c>
      <c r="B66" s="59" t="s">
        <v>420</v>
      </c>
      <c r="C66" s="64">
        <v>10632619.010000004</v>
      </c>
      <c r="D66" s="64">
        <v>0</v>
      </c>
      <c r="E66" s="64">
        <v>607292.30999999994</v>
      </c>
      <c r="F66" s="64">
        <v>10025326.700000001</v>
      </c>
    </row>
    <row r="67" spans="1:6" x14ac:dyDescent="0.25">
      <c r="A67" s="63" t="s">
        <v>421</v>
      </c>
      <c r="B67" s="59" t="s">
        <v>420</v>
      </c>
      <c r="C67" s="64">
        <v>27148782.810000002</v>
      </c>
      <c r="D67" s="64">
        <v>0</v>
      </c>
      <c r="E67" s="64">
        <v>0</v>
      </c>
      <c r="F67" s="64">
        <v>27148782.810000002</v>
      </c>
    </row>
    <row r="68" spans="1:6" x14ac:dyDescent="0.25">
      <c r="A68" s="65" t="s">
        <v>422</v>
      </c>
      <c r="B68" s="66" t="s">
        <v>423</v>
      </c>
      <c r="C68" s="67">
        <v>2807819.11</v>
      </c>
      <c r="D68" s="67">
        <v>0</v>
      </c>
      <c r="E68" s="67">
        <v>0</v>
      </c>
      <c r="F68" s="67">
        <v>2807819.11</v>
      </c>
    </row>
    <row r="69" spans="1:6" x14ac:dyDescent="0.25">
      <c r="A69" s="65" t="s">
        <v>424</v>
      </c>
      <c r="B69" s="66" t="s">
        <v>425</v>
      </c>
      <c r="C69" s="67">
        <v>1226239.22</v>
      </c>
      <c r="D69" s="67">
        <v>0</v>
      </c>
      <c r="E69" s="67">
        <v>0</v>
      </c>
      <c r="F69" s="67">
        <v>1226239.22</v>
      </c>
    </row>
    <row r="70" spans="1:6" x14ac:dyDescent="0.25">
      <c r="A70" s="65" t="s">
        <v>426</v>
      </c>
      <c r="B70" s="66" t="s">
        <v>427</v>
      </c>
      <c r="C70" s="67">
        <v>5067253.45</v>
      </c>
      <c r="D70" s="67">
        <v>0</v>
      </c>
      <c r="E70" s="67">
        <v>0</v>
      </c>
      <c r="F70" s="67">
        <v>5067253.45</v>
      </c>
    </row>
    <row r="71" spans="1:6" x14ac:dyDescent="0.25">
      <c r="A71" s="65" t="s">
        <v>428</v>
      </c>
      <c r="B71" s="66" t="s">
        <v>429</v>
      </c>
      <c r="C71" s="67">
        <v>1015598.47</v>
      </c>
      <c r="D71" s="67">
        <v>0</v>
      </c>
      <c r="E71" s="67">
        <v>0</v>
      </c>
      <c r="F71" s="67">
        <v>1015598.47</v>
      </c>
    </row>
    <row r="72" spans="1:6" x14ac:dyDescent="0.25">
      <c r="A72" s="65" t="s">
        <v>430</v>
      </c>
      <c r="B72" s="66" t="s">
        <v>431</v>
      </c>
      <c r="C72" s="67">
        <v>2526149.5099999998</v>
      </c>
      <c r="D72" s="67">
        <v>0</v>
      </c>
      <c r="E72" s="67">
        <v>0</v>
      </c>
      <c r="F72" s="67">
        <v>2526149.5099999998</v>
      </c>
    </row>
    <row r="73" spans="1:6" x14ac:dyDescent="0.25">
      <c r="A73" s="65" t="s">
        <v>432</v>
      </c>
      <c r="B73" s="66" t="s">
        <v>433</v>
      </c>
      <c r="C73" s="67">
        <v>3858278.87</v>
      </c>
      <c r="D73" s="67">
        <v>0</v>
      </c>
      <c r="E73" s="67">
        <v>0</v>
      </c>
      <c r="F73" s="67">
        <v>3858278.87</v>
      </c>
    </row>
    <row r="74" spans="1:6" x14ac:dyDescent="0.25">
      <c r="A74" s="65" t="s">
        <v>434</v>
      </c>
      <c r="B74" s="66" t="s">
        <v>435</v>
      </c>
      <c r="C74" s="67">
        <v>241672.7</v>
      </c>
      <c r="D74" s="67">
        <v>0</v>
      </c>
      <c r="E74" s="67">
        <v>0</v>
      </c>
      <c r="F74" s="67">
        <v>241672.7</v>
      </c>
    </row>
    <row r="75" spans="1:6" x14ac:dyDescent="0.25">
      <c r="A75" s="65" t="s">
        <v>436</v>
      </c>
      <c r="B75" s="66" t="s">
        <v>437</v>
      </c>
      <c r="C75" s="67">
        <v>10072871.48</v>
      </c>
      <c r="D75" s="67">
        <v>0</v>
      </c>
      <c r="E75" s="67">
        <v>0</v>
      </c>
      <c r="F75" s="67">
        <v>10072871.48</v>
      </c>
    </row>
    <row r="76" spans="1:6" x14ac:dyDescent="0.25">
      <c r="A76" s="65" t="s">
        <v>438</v>
      </c>
      <c r="B76" s="66" t="s">
        <v>439</v>
      </c>
      <c r="C76" s="67">
        <v>332900</v>
      </c>
      <c r="D76" s="67">
        <v>0</v>
      </c>
      <c r="E76" s="67">
        <v>0</v>
      </c>
      <c r="F76" s="67">
        <v>332900</v>
      </c>
    </row>
    <row r="77" spans="1:6" x14ac:dyDescent="0.25">
      <c r="A77" s="63" t="s">
        <v>440</v>
      </c>
      <c r="B77" s="59" t="s">
        <v>441</v>
      </c>
      <c r="C77" s="64">
        <v>-16836298.899999999</v>
      </c>
      <c r="D77" s="64">
        <v>0</v>
      </c>
      <c r="E77" s="64">
        <v>599283.87999999989</v>
      </c>
      <c r="F77" s="64">
        <v>-17435582.780000001</v>
      </c>
    </row>
    <row r="78" spans="1:6" x14ac:dyDescent="0.25">
      <c r="A78" s="65" t="s">
        <v>442</v>
      </c>
      <c r="B78" s="66" t="s">
        <v>443</v>
      </c>
      <c r="C78" s="67">
        <v>-765137.2</v>
      </c>
      <c r="D78" s="67">
        <v>0</v>
      </c>
      <c r="E78" s="67">
        <v>23397.61</v>
      </c>
      <c r="F78" s="67">
        <v>-788534.81</v>
      </c>
    </row>
    <row r="79" spans="1:6" x14ac:dyDescent="0.25">
      <c r="A79" s="65" t="s">
        <v>444</v>
      </c>
      <c r="B79" s="66" t="s">
        <v>445</v>
      </c>
      <c r="C79" s="67">
        <v>-389995.27</v>
      </c>
      <c r="D79" s="67">
        <v>0</v>
      </c>
      <c r="E79" s="67">
        <v>10218.44</v>
      </c>
      <c r="F79" s="67">
        <v>-400213.71</v>
      </c>
    </row>
    <row r="80" spans="1:6" x14ac:dyDescent="0.25">
      <c r="A80" s="65" t="s">
        <v>446</v>
      </c>
      <c r="B80" s="66" t="s">
        <v>447</v>
      </c>
      <c r="C80" s="67">
        <v>-3318613.64</v>
      </c>
      <c r="D80" s="67">
        <v>0</v>
      </c>
      <c r="E80" s="67">
        <v>84426.94</v>
      </c>
      <c r="F80" s="67">
        <v>-3403040.58</v>
      </c>
    </row>
    <row r="81" spans="1:6" x14ac:dyDescent="0.25">
      <c r="A81" s="65" t="s">
        <v>448</v>
      </c>
      <c r="B81" s="66" t="s">
        <v>449</v>
      </c>
      <c r="C81" s="67">
        <v>-244807.62</v>
      </c>
      <c r="D81" s="67">
        <v>0</v>
      </c>
      <c r="E81" s="67">
        <v>8463.74</v>
      </c>
      <c r="F81" s="67">
        <v>-253271.36</v>
      </c>
    </row>
    <row r="82" spans="1:6" x14ac:dyDescent="0.25">
      <c r="A82" s="65" t="s">
        <v>450</v>
      </c>
      <c r="B82" s="66" t="s">
        <v>451</v>
      </c>
      <c r="C82" s="67">
        <v>-1714865.09</v>
      </c>
      <c r="D82" s="67">
        <v>0</v>
      </c>
      <c r="E82" s="67">
        <v>41740.89</v>
      </c>
      <c r="F82" s="67">
        <v>-1756605.98</v>
      </c>
    </row>
    <row r="83" spans="1:6" x14ac:dyDescent="0.25">
      <c r="A83" s="65" t="s">
        <v>452</v>
      </c>
      <c r="B83" s="66" t="s">
        <v>453</v>
      </c>
      <c r="C83" s="67">
        <v>-2420844.12</v>
      </c>
      <c r="D83" s="67">
        <v>0</v>
      </c>
      <c r="E83" s="67">
        <v>64057.67</v>
      </c>
      <c r="F83" s="67">
        <v>-2484901.79</v>
      </c>
    </row>
    <row r="84" spans="1:6" x14ac:dyDescent="0.25">
      <c r="A84" s="65" t="s">
        <v>454</v>
      </c>
      <c r="B84" s="66" t="s">
        <v>455</v>
      </c>
      <c r="C84" s="67">
        <v>-15727.03</v>
      </c>
      <c r="D84" s="67">
        <v>0</v>
      </c>
      <c r="E84" s="67">
        <v>2013.96</v>
      </c>
      <c r="F84" s="67">
        <v>-17740.990000000002</v>
      </c>
    </row>
    <row r="85" spans="1:6" x14ac:dyDescent="0.25">
      <c r="A85" s="65" t="s">
        <v>456</v>
      </c>
      <c r="B85" s="66" t="s">
        <v>457</v>
      </c>
      <c r="C85" s="67">
        <v>-7916373.96</v>
      </c>
      <c r="D85" s="67">
        <v>0</v>
      </c>
      <c r="E85" s="67">
        <v>359416.3</v>
      </c>
      <c r="F85" s="67">
        <v>-8275790.2599999998</v>
      </c>
    </row>
    <row r="86" spans="1:6" x14ac:dyDescent="0.25">
      <c r="A86" s="65" t="s">
        <v>458</v>
      </c>
      <c r="B86" s="66" t="s">
        <v>459</v>
      </c>
      <c r="C86" s="67">
        <v>-49934.97</v>
      </c>
      <c r="D86" s="67">
        <v>0</v>
      </c>
      <c r="E86" s="67">
        <v>5548.33</v>
      </c>
      <c r="F86" s="67">
        <v>-55483.3</v>
      </c>
    </row>
    <row r="87" spans="1:6" x14ac:dyDescent="0.25">
      <c r="A87" s="63" t="s">
        <v>460</v>
      </c>
      <c r="B87" s="59" t="s">
        <v>461</v>
      </c>
      <c r="C87" s="64">
        <v>12602103.790000001</v>
      </c>
      <c r="D87" s="64">
        <v>0</v>
      </c>
      <c r="E87" s="64">
        <v>0</v>
      </c>
      <c r="F87" s="64">
        <v>12602103.790000001</v>
      </c>
    </row>
    <row r="88" spans="1:6" x14ac:dyDescent="0.25">
      <c r="A88" s="65" t="s">
        <v>462</v>
      </c>
      <c r="B88" s="66" t="s">
        <v>423</v>
      </c>
      <c r="C88" s="67">
        <v>1973650.24</v>
      </c>
      <c r="D88" s="67">
        <v>0</v>
      </c>
      <c r="E88" s="67">
        <v>0</v>
      </c>
      <c r="F88" s="67">
        <v>1973650.24</v>
      </c>
    </row>
    <row r="89" spans="1:6" x14ac:dyDescent="0.25">
      <c r="A89" s="65" t="s">
        <v>463</v>
      </c>
      <c r="B89" s="66" t="s">
        <v>425</v>
      </c>
      <c r="C89" s="67">
        <v>367701.24</v>
      </c>
      <c r="D89" s="67">
        <v>0</v>
      </c>
      <c r="E89" s="67">
        <v>0</v>
      </c>
      <c r="F89" s="67">
        <v>367701.24</v>
      </c>
    </row>
    <row r="90" spans="1:6" x14ac:dyDescent="0.25">
      <c r="A90" s="65" t="s">
        <v>464</v>
      </c>
      <c r="B90" s="66" t="s">
        <v>427</v>
      </c>
      <c r="C90" s="67">
        <v>1205476.68</v>
      </c>
      <c r="D90" s="67">
        <v>0</v>
      </c>
      <c r="E90" s="67">
        <v>0</v>
      </c>
      <c r="F90" s="67">
        <v>1205476.68</v>
      </c>
    </row>
    <row r="91" spans="1:6" x14ac:dyDescent="0.25">
      <c r="A91" s="65" t="s">
        <v>465</v>
      </c>
      <c r="B91" s="66" t="s">
        <v>429</v>
      </c>
      <c r="C91" s="67">
        <v>76749.679999999993</v>
      </c>
      <c r="D91" s="67">
        <v>0</v>
      </c>
      <c r="E91" s="67">
        <v>0</v>
      </c>
      <c r="F91" s="67">
        <v>76749.679999999993</v>
      </c>
    </row>
    <row r="92" spans="1:6" x14ac:dyDescent="0.25">
      <c r="A92" s="65" t="s">
        <v>466</v>
      </c>
      <c r="B92" s="66" t="s">
        <v>431</v>
      </c>
      <c r="C92" s="67">
        <v>1980273.12</v>
      </c>
      <c r="D92" s="67">
        <v>0</v>
      </c>
      <c r="E92" s="67">
        <v>0</v>
      </c>
      <c r="F92" s="67">
        <v>1980273.12</v>
      </c>
    </row>
    <row r="93" spans="1:6" x14ac:dyDescent="0.25">
      <c r="A93" s="65" t="s">
        <v>467</v>
      </c>
      <c r="B93" s="66" t="s">
        <v>433</v>
      </c>
      <c r="C93" s="67">
        <v>4015258.75</v>
      </c>
      <c r="D93" s="67">
        <v>0</v>
      </c>
      <c r="E93" s="67">
        <v>0</v>
      </c>
      <c r="F93" s="67">
        <v>4015258.75</v>
      </c>
    </row>
    <row r="94" spans="1:6" x14ac:dyDescent="0.25">
      <c r="A94" s="65" t="s">
        <v>468</v>
      </c>
      <c r="B94" s="66" t="s">
        <v>435</v>
      </c>
      <c r="C94" s="67">
        <v>68237.2</v>
      </c>
      <c r="D94" s="67">
        <v>0</v>
      </c>
      <c r="E94" s="67">
        <v>0</v>
      </c>
      <c r="F94" s="67">
        <v>68237.2</v>
      </c>
    </row>
    <row r="95" spans="1:6" x14ac:dyDescent="0.25">
      <c r="A95" s="65" t="s">
        <v>469</v>
      </c>
      <c r="B95" s="66" t="s">
        <v>437</v>
      </c>
      <c r="C95" s="67">
        <v>2830744.12</v>
      </c>
      <c r="D95" s="67">
        <v>0</v>
      </c>
      <c r="E95" s="67">
        <v>0</v>
      </c>
      <c r="F95" s="67">
        <v>2830744.12</v>
      </c>
    </row>
    <row r="96" spans="1:6" x14ac:dyDescent="0.25">
      <c r="A96" s="65" t="s">
        <v>470</v>
      </c>
      <c r="B96" s="66" t="s">
        <v>471</v>
      </c>
      <c r="C96" s="67">
        <v>84012.76</v>
      </c>
      <c r="D96" s="67">
        <v>0</v>
      </c>
      <c r="E96" s="67">
        <v>0</v>
      </c>
      <c r="F96" s="67">
        <v>84012.76</v>
      </c>
    </row>
    <row r="97" spans="1:6" x14ac:dyDescent="0.25">
      <c r="A97" s="63" t="s">
        <v>472</v>
      </c>
      <c r="B97" s="59" t="s">
        <v>473</v>
      </c>
      <c r="C97" s="64">
        <v>-12281968.689999999</v>
      </c>
      <c r="D97" s="64">
        <v>0</v>
      </c>
      <c r="E97" s="64">
        <v>8008.43</v>
      </c>
      <c r="F97" s="64">
        <v>-12289977.119999999</v>
      </c>
    </row>
    <row r="98" spans="1:6" x14ac:dyDescent="0.25">
      <c r="A98" s="65" t="s">
        <v>474</v>
      </c>
      <c r="B98" s="66" t="s">
        <v>443</v>
      </c>
      <c r="C98" s="67">
        <v>-1745709.12</v>
      </c>
      <c r="D98" s="67">
        <v>0</v>
      </c>
      <c r="E98" s="67">
        <v>5578.7</v>
      </c>
      <c r="F98" s="67">
        <v>-1751287.82</v>
      </c>
    </row>
    <row r="99" spans="1:6" x14ac:dyDescent="0.25">
      <c r="A99" s="65" t="s">
        <v>475</v>
      </c>
      <c r="B99" s="66" t="s">
        <v>445</v>
      </c>
      <c r="C99" s="67">
        <v>-298136.17</v>
      </c>
      <c r="D99" s="67">
        <v>0</v>
      </c>
      <c r="E99" s="67">
        <v>1768.15</v>
      </c>
      <c r="F99" s="67">
        <v>-299904.32</v>
      </c>
    </row>
    <row r="100" spans="1:6" x14ac:dyDescent="0.25">
      <c r="A100" s="65" t="s">
        <v>476</v>
      </c>
      <c r="B100" s="66" t="s">
        <v>447</v>
      </c>
      <c r="C100" s="67">
        <v>-1205476.68</v>
      </c>
      <c r="D100" s="67">
        <v>0</v>
      </c>
      <c r="E100" s="67">
        <v>0</v>
      </c>
      <c r="F100" s="67">
        <v>-1205476.68</v>
      </c>
    </row>
    <row r="101" spans="1:6" x14ac:dyDescent="0.25">
      <c r="A101" s="65" t="s">
        <v>477</v>
      </c>
      <c r="B101" s="66" t="s">
        <v>449</v>
      </c>
      <c r="C101" s="67">
        <v>-59927.38</v>
      </c>
      <c r="D101" s="67">
        <v>0</v>
      </c>
      <c r="E101" s="67">
        <v>473.91</v>
      </c>
      <c r="F101" s="67">
        <v>-60401.29</v>
      </c>
    </row>
    <row r="102" spans="1:6" x14ac:dyDescent="0.25">
      <c r="A102" s="65" t="s">
        <v>478</v>
      </c>
      <c r="B102" s="66" t="s">
        <v>451</v>
      </c>
      <c r="C102" s="67">
        <v>-1975027.22</v>
      </c>
      <c r="D102" s="67">
        <v>0</v>
      </c>
      <c r="E102" s="67">
        <v>187.67</v>
      </c>
      <c r="F102" s="67">
        <v>-1975214.89</v>
      </c>
    </row>
    <row r="103" spans="1:6" x14ac:dyDescent="0.25">
      <c r="A103" s="65" t="s">
        <v>479</v>
      </c>
      <c r="B103" s="66" t="s">
        <v>453</v>
      </c>
      <c r="C103" s="67">
        <v>-4015258.75</v>
      </c>
      <c r="D103" s="67">
        <v>0</v>
      </c>
      <c r="E103" s="67">
        <v>0</v>
      </c>
      <c r="F103" s="67">
        <v>-4015258.75</v>
      </c>
    </row>
    <row r="104" spans="1:6" x14ac:dyDescent="0.25">
      <c r="A104" s="65" t="s">
        <v>480</v>
      </c>
      <c r="B104" s="66" t="s">
        <v>455</v>
      </c>
      <c r="C104" s="67">
        <v>-67676.490000000005</v>
      </c>
      <c r="D104" s="67">
        <v>0</v>
      </c>
      <c r="E104" s="67">
        <v>0</v>
      </c>
      <c r="F104" s="67">
        <v>-67676.490000000005</v>
      </c>
    </row>
    <row r="105" spans="1:6" x14ac:dyDescent="0.25">
      <c r="A105" s="65" t="s">
        <v>481</v>
      </c>
      <c r="B105" s="66" t="s">
        <v>457</v>
      </c>
      <c r="C105" s="67">
        <v>-2830744.12</v>
      </c>
      <c r="D105" s="67">
        <v>0</v>
      </c>
      <c r="E105" s="67">
        <v>0</v>
      </c>
      <c r="F105" s="67">
        <v>-2830744.12</v>
      </c>
    </row>
    <row r="106" spans="1:6" x14ac:dyDescent="0.25">
      <c r="A106" s="65" t="s">
        <v>482</v>
      </c>
      <c r="B106" s="66" t="s">
        <v>483</v>
      </c>
      <c r="C106" s="67">
        <v>-84012.76</v>
      </c>
      <c r="D106" s="67">
        <v>0</v>
      </c>
      <c r="E106" s="67">
        <v>0</v>
      </c>
      <c r="F106" s="67">
        <v>-84012.76</v>
      </c>
    </row>
    <row r="107" spans="1:6" x14ac:dyDescent="0.25">
      <c r="A107" s="63" t="s">
        <v>484</v>
      </c>
      <c r="B107" s="59" t="s">
        <v>485</v>
      </c>
      <c r="C107" s="64">
        <v>39969.829999999987</v>
      </c>
      <c r="D107" s="64">
        <v>0</v>
      </c>
      <c r="E107" s="64">
        <v>4798.68</v>
      </c>
      <c r="F107" s="64">
        <v>35171.149999999994</v>
      </c>
    </row>
    <row r="108" spans="1:6" x14ac:dyDescent="0.25">
      <c r="A108" s="63" t="s">
        <v>486</v>
      </c>
      <c r="B108" s="59" t="s">
        <v>485</v>
      </c>
      <c r="C108" s="64">
        <v>278328.86</v>
      </c>
      <c r="D108" s="64">
        <v>0</v>
      </c>
      <c r="E108" s="64">
        <v>4798.68</v>
      </c>
      <c r="F108" s="64">
        <v>273530.18</v>
      </c>
    </row>
    <row r="109" spans="1:6" x14ac:dyDescent="0.25">
      <c r="A109" s="65" t="s">
        <v>487</v>
      </c>
      <c r="B109" s="66" t="s">
        <v>488</v>
      </c>
      <c r="C109" s="67">
        <v>278328.86</v>
      </c>
      <c r="D109" s="67">
        <v>0</v>
      </c>
      <c r="E109" s="67">
        <v>4798.68</v>
      </c>
      <c r="F109" s="67">
        <v>273530.18</v>
      </c>
    </row>
    <row r="110" spans="1:6" x14ac:dyDescent="0.25">
      <c r="A110" s="63" t="s">
        <v>489</v>
      </c>
      <c r="B110" s="59" t="s">
        <v>490</v>
      </c>
      <c r="C110" s="64">
        <v>-238359.03</v>
      </c>
      <c r="D110" s="64">
        <v>0</v>
      </c>
      <c r="E110" s="64">
        <v>0</v>
      </c>
      <c r="F110" s="64">
        <v>-238359.03</v>
      </c>
    </row>
    <row r="111" spans="1:6" x14ac:dyDescent="0.25">
      <c r="A111" s="65" t="s">
        <v>491</v>
      </c>
      <c r="B111" s="66" t="s">
        <v>492</v>
      </c>
      <c r="C111" s="67">
        <v>-238359.03</v>
      </c>
      <c r="D111" s="67">
        <v>0</v>
      </c>
      <c r="E111" s="67">
        <v>0</v>
      </c>
      <c r="F111" s="67">
        <v>-238359.03</v>
      </c>
    </row>
    <row r="112" spans="1:6" x14ac:dyDescent="0.25">
      <c r="A112" s="63" t="s">
        <v>493</v>
      </c>
      <c r="B112" s="59" t="s">
        <v>494</v>
      </c>
      <c r="C112" s="64">
        <v>0</v>
      </c>
      <c r="D112" s="64">
        <v>0</v>
      </c>
      <c r="E112" s="64">
        <v>0</v>
      </c>
      <c r="F112" s="64">
        <v>0</v>
      </c>
    </row>
    <row r="113" spans="1:9" x14ac:dyDescent="0.25">
      <c r="A113" s="63" t="s">
        <v>495</v>
      </c>
      <c r="B113" s="59" t="s">
        <v>494</v>
      </c>
      <c r="C113" s="64">
        <v>479108.58</v>
      </c>
      <c r="D113" s="64">
        <v>0</v>
      </c>
      <c r="E113" s="64">
        <v>0</v>
      </c>
      <c r="F113" s="64">
        <v>479108.58</v>
      </c>
    </row>
    <row r="114" spans="1:9" x14ac:dyDescent="0.25">
      <c r="A114" s="65" t="s">
        <v>496</v>
      </c>
      <c r="B114" s="66" t="s">
        <v>488</v>
      </c>
      <c r="C114" s="67">
        <v>479108.58</v>
      </c>
      <c r="D114" s="67">
        <v>0</v>
      </c>
      <c r="E114" s="67">
        <v>0</v>
      </c>
      <c r="F114" s="67">
        <v>479108.58</v>
      </c>
    </row>
    <row r="115" spans="1:9" x14ac:dyDescent="0.25">
      <c r="A115" s="63" t="s">
        <v>497</v>
      </c>
      <c r="B115" s="59" t="s">
        <v>498</v>
      </c>
      <c r="C115" s="64">
        <v>-479108.58</v>
      </c>
      <c r="D115" s="64">
        <v>0</v>
      </c>
      <c r="E115" s="64">
        <v>0</v>
      </c>
      <c r="F115" s="64">
        <v>-479108.58</v>
      </c>
    </row>
    <row r="116" spans="1:9" x14ac:dyDescent="0.25">
      <c r="A116" s="65" t="s">
        <v>499</v>
      </c>
      <c r="B116" s="66" t="s">
        <v>500</v>
      </c>
      <c r="C116" s="67">
        <v>-479108.58</v>
      </c>
      <c r="D116" s="67">
        <v>0</v>
      </c>
      <c r="E116" s="67">
        <v>0</v>
      </c>
      <c r="F116" s="67">
        <v>-479108.58</v>
      </c>
    </row>
    <row r="117" spans="1:9" x14ac:dyDescent="0.25">
      <c r="A117" s="63" t="s">
        <v>501</v>
      </c>
      <c r="B117" s="59" t="s">
        <v>502</v>
      </c>
      <c r="C117" s="64">
        <v>-24673292.420000002</v>
      </c>
      <c r="D117" s="64">
        <v>17366391.359999999</v>
      </c>
      <c r="E117" s="64">
        <v>16043246.83</v>
      </c>
      <c r="F117" s="64">
        <v>-23350147.890000001</v>
      </c>
      <c r="H117" s="60">
        <f>C117-F117</f>
        <v>-1323144.5300000012</v>
      </c>
      <c r="I117" s="60">
        <f>+H117-H118</f>
        <v>58404.679999998538</v>
      </c>
    </row>
    <row r="118" spans="1:9" x14ac:dyDescent="0.25">
      <c r="A118" s="63" t="s">
        <v>78</v>
      </c>
      <c r="B118" s="59" t="s">
        <v>503</v>
      </c>
      <c r="C118" s="64">
        <v>-8491406.4499999993</v>
      </c>
      <c r="D118" s="64">
        <v>10822487.76</v>
      </c>
      <c r="E118" s="64">
        <v>9376580.1600000001</v>
      </c>
      <c r="F118" s="64">
        <v>-7045498.8499999996</v>
      </c>
      <c r="H118" s="60">
        <f>C118-F118+31245.98+7939.45+25172.96</f>
        <v>-1381549.2099999997</v>
      </c>
      <c r="I118" s="60">
        <f>+[1]QUADRIMESTRAL!H96</f>
        <v>0</v>
      </c>
    </row>
    <row r="119" spans="1:9" x14ac:dyDescent="0.25">
      <c r="A119" s="63" t="s">
        <v>504</v>
      </c>
      <c r="B119" s="59" t="s">
        <v>505</v>
      </c>
      <c r="C119" s="64">
        <v>-2687289.7000000007</v>
      </c>
      <c r="D119" s="64">
        <v>5302215.120000001</v>
      </c>
      <c r="E119" s="64">
        <v>4440843.2699999996</v>
      </c>
      <c r="F119" s="64">
        <v>-1825917.8499999996</v>
      </c>
    </row>
    <row r="120" spans="1:9" x14ac:dyDescent="0.25">
      <c r="A120" s="63" t="s">
        <v>506</v>
      </c>
      <c r="B120" s="59" t="s">
        <v>507</v>
      </c>
      <c r="C120" s="64">
        <v>-2244821.7300000004</v>
      </c>
      <c r="D120" s="64">
        <v>4111582.7600000012</v>
      </c>
      <c r="E120" s="64">
        <v>4331537.4799999995</v>
      </c>
      <c r="F120" s="64">
        <v>-2464776.4499999997</v>
      </c>
    </row>
    <row r="121" spans="1:9" x14ac:dyDescent="0.25">
      <c r="A121" s="65" t="s">
        <v>508</v>
      </c>
      <c r="B121" s="66" t="s">
        <v>509</v>
      </c>
      <c r="C121" s="67">
        <v>-896230.1</v>
      </c>
      <c r="D121" s="67">
        <v>1835797.5600000003</v>
      </c>
      <c r="E121" s="67">
        <v>2133066.9899999998</v>
      </c>
      <c r="F121" s="67">
        <v>-1193499.5299999996</v>
      </c>
      <c r="H121" s="60">
        <v>25172.960000000894</v>
      </c>
    </row>
    <row r="122" spans="1:9" x14ac:dyDescent="0.25">
      <c r="A122" s="65" t="s">
        <v>510</v>
      </c>
      <c r="B122" s="66" t="s">
        <v>511</v>
      </c>
      <c r="C122" s="67">
        <v>-269407.65999999992</v>
      </c>
      <c r="D122" s="67">
        <v>2275248.3000000007</v>
      </c>
      <c r="E122" s="67">
        <v>2198470.4899999998</v>
      </c>
      <c r="F122" s="67">
        <v>-192629.84999999998</v>
      </c>
    </row>
    <row r="123" spans="1:9" x14ac:dyDescent="0.25">
      <c r="A123" s="65" t="s">
        <v>512</v>
      </c>
      <c r="B123" s="66" t="s">
        <v>513</v>
      </c>
      <c r="C123" s="67">
        <v>0</v>
      </c>
      <c r="D123" s="67">
        <v>0</v>
      </c>
      <c r="E123" s="67">
        <v>0</v>
      </c>
      <c r="F123" s="67">
        <v>0</v>
      </c>
    </row>
    <row r="124" spans="1:9" x14ac:dyDescent="0.25">
      <c r="A124" s="65" t="s">
        <v>514</v>
      </c>
      <c r="B124" s="66" t="s">
        <v>515</v>
      </c>
      <c r="C124" s="67">
        <v>-1030881.89</v>
      </c>
      <c r="D124" s="67">
        <v>536.9</v>
      </c>
      <c r="E124" s="67">
        <v>0</v>
      </c>
      <c r="F124" s="67">
        <v>-1030344.99</v>
      </c>
    </row>
    <row r="125" spans="1:9" x14ac:dyDescent="0.25">
      <c r="A125" s="65" t="s">
        <v>516</v>
      </c>
      <c r="B125" s="66" t="s">
        <v>517</v>
      </c>
      <c r="C125" s="67">
        <v>-9079.2000000000007</v>
      </c>
      <c r="D125" s="67">
        <v>0</v>
      </c>
      <c r="E125" s="67">
        <v>0</v>
      </c>
      <c r="F125" s="67">
        <v>-9079.2000000000007</v>
      </c>
    </row>
    <row r="126" spans="1:9" x14ac:dyDescent="0.25">
      <c r="A126" s="65" t="s">
        <v>518</v>
      </c>
      <c r="B126" s="66" t="s">
        <v>519</v>
      </c>
      <c r="C126" s="67">
        <v>-24802.95</v>
      </c>
      <c r="D126" s="67">
        <v>0</v>
      </c>
      <c r="E126" s="67">
        <v>0</v>
      </c>
      <c r="F126" s="67">
        <v>-24802.95</v>
      </c>
    </row>
    <row r="127" spans="1:9" x14ac:dyDescent="0.25">
      <c r="A127" s="65" t="s">
        <v>520</v>
      </c>
      <c r="B127" s="66" t="s">
        <v>521</v>
      </c>
      <c r="C127" s="67">
        <v>-14419.93</v>
      </c>
      <c r="D127" s="67">
        <v>0</v>
      </c>
      <c r="E127" s="67">
        <v>0</v>
      </c>
      <c r="F127" s="67">
        <v>-14419.93</v>
      </c>
    </row>
    <row r="128" spans="1:9" x14ac:dyDescent="0.25">
      <c r="A128" s="63" t="s">
        <v>522</v>
      </c>
      <c r="B128" s="59" t="s">
        <v>523</v>
      </c>
      <c r="C128" s="64">
        <v>-442467.97000000003</v>
      </c>
      <c r="D128" s="64">
        <v>1190632.3599999999</v>
      </c>
      <c r="E128" s="64">
        <v>109305.79</v>
      </c>
      <c r="F128" s="64">
        <v>638858.60000000009</v>
      </c>
    </row>
    <row r="129" spans="1:9" x14ac:dyDescent="0.25">
      <c r="A129" s="65" t="s">
        <v>524</v>
      </c>
      <c r="B129" s="66" t="s">
        <v>525</v>
      </c>
      <c r="C129" s="67">
        <v>-0.01</v>
      </c>
      <c r="D129" s="67">
        <v>0</v>
      </c>
      <c r="E129" s="67">
        <v>0</v>
      </c>
      <c r="F129" s="67">
        <v>-0.01</v>
      </c>
    </row>
    <row r="130" spans="1:9" x14ac:dyDescent="0.25">
      <c r="A130" s="65" t="s">
        <v>526</v>
      </c>
      <c r="B130" s="66" t="s">
        <v>527</v>
      </c>
      <c r="C130" s="67">
        <v>-169.99</v>
      </c>
      <c r="D130" s="67">
        <v>109305.79</v>
      </c>
      <c r="E130" s="67">
        <v>0</v>
      </c>
      <c r="F130" s="67">
        <v>109135.79999999999</v>
      </c>
    </row>
    <row r="131" spans="1:9" x14ac:dyDescent="0.25">
      <c r="A131" s="65" t="s">
        <v>528</v>
      </c>
      <c r="B131" s="66" t="s">
        <v>529</v>
      </c>
      <c r="C131" s="67">
        <v>-320622.84999999998</v>
      </c>
      <c r="D131" s="67">
        <v>320622.84999999998</v>
      </c>
      <c r="E131" s="67">
        <v>0</v>
      </c>
      <c r="F131" s="67">
        <v>0</v>
      </c>
      <c r="G131">
        <v>1</v>
      </c>
    </row>
    <row r="132" spans="1:9" x14ac:dyDescent="0.25">
      <c r="A132" s="65" t="s">
        <v>530</v>
      </c>
      <c r="B132" s="66" t="s">
        <v>531</v>
      </c>
      <c r="C132" s="67">
        <v>-240009.19</v>
      </c>
      <c r="D132" s="67">
        <v>240009.19</v>
      </c>
      <c r="E132" s="67">
        <v>0</v>
      </c>
      <c r="F132" s="67">
        <v>0</v>
      </c>
    </row>
    <row r="133" spans="1:9" x14ac:dyDescent="0.25">
      <c r="A133" s="65" t="s">
        <v>532</v>
      </c>
      <c r="B133" s="66" t="s">
        <v>533</v>
      </c>
      <c r="C133" s="67">
        <v>0</v>
      </c>
      <c r="D133" s="67">
        <v>0</v>
      </c>
      <c r="E133" s="67">
        <v>0</v>
      </c>
      <c r="F133" s="67">
        <v>0</v>
      </c>
    </row>
    <row r="134" spans="1:9" x14ac:dyDescent="0.25">
      <c r="A134" s="65" t="s">
        <v>534</v>
      </c>
      <c r="B134" s="66" t="s">
        <v>535</v>
      </c>
      <c r="C134" s="67">
        <v>-38106</v>
      </c>
      <c r="D134" s="67">
        <v>38106</v>
      </c>
      <c r="E134" s="67">
        <v>0</v>
      </c>
      <c r="F134" s="67">
        <v>0</v>
      </c>
    </row>
    <row r="135" spans="1:9" x14ac:dyDescent="0.25">
      <c r="A135" s="65" t="s">
        <v>536</v>
      </c>
      <c r="B135" s="66" t="s">
        <v>537</v>
      </c>
      <c r="C135" s="67">
        <v>156440.07</v>
      </c>
      <c r="D135" s="67">
        <v>482588.53</v>
      </c>
      <c r="E135" s="67">
        <v>109305.79</v>
      </c>
      <c r="F135" s="67">
        <v>529722.81000000006</v>
      </c>
      <c r="I135" s="62">
        <v>0</v>
      </c>
    </row>
    <row r="136" spans="1:9" x14ac:dyDescent="0.25">
      <c r="A136" s="63" t="s">
        <v>538</v>
      </c>
      <c r="B136" s="59" t="s">
        <v>539</v>
      </c>
      <c r="C136" s="64">
        <v>-429875.69000000012</v>
      </c>
      <c r="D136" s="64">
        <v>4210025.29</v>
      </c>
      <c r="E136" s="64">
        <v>4173330.41</v>
      </c>
      <c r="F136" s="64">
        <v>-393180.81</v>
      </c>
    </row>
    <row r="137" spans="1:9" x14ac:dyDescent="0.25">
      <c r="A137" s="63" t="s">
        <v>540</v>
      </c>
      <c r="B137" s="59" t="s">
        <v>541</v>
      </c>
      <c r="C137" s="64">
        <v>-423225.02000000014</v>
      </c>
      <c r="D137" s="64">
        <v>4210025.29</v>
      </c>
      <c r="E137" s="64">
        <v>4173330.41</v>
      </c>
      <c r="F137" s="64">
        <v>-386530.14</v>
      </c>
    </row>
    <row r="138" spans="1:9" x14ac:dyDescent="0.25">
      <c r="A138" s="65" t="s">
        <v>542</v>
      </c>
      <c r="B138" s="66" t="s">
        <v>543</v>
      </c>
      <c r="C138" s="67">
        <v>0</v>
      </c>
      <c r="D138" s="67">
        <v>2717847.49</v>
      </c>
      <c r="E138" s="67">
        <v>2798245.34</v>
      </c>
      <c r="F138" s="67">
        <v>-80397.850000000006</v>
      </c>
    </row>
    <row r="139" spans="1:9" x14ac:dyDescent="0.25">
      <c r="A139" s="65" t="s">
        <v>544</v>
      </c>
      <c r="B139" s="66" t="s">
        <v>545</v>
      </c>
      <c r="C139" s="67">
        <v>-10588.6</v>
      </c>
      <c r="D139" s="67">
        <v>9448.7800000000007</v>
      </c>
      <c r="E139" s="67">
        <v>18630.489999999998</v>
      </c>
      <c r="F139" s="67">
        <v>-19770.310000000005</v>
      </c>
    </row>
    <row r="140" spans="1:9" x14ac:dyDescent="0.25">
      <c r="A140" s="65" t="s">
        <v>546</v>
      </c>
      <c r="B140" s="66" t="s">
        <v>547</v>
      </c>
      <c r="C140" s="67">
        <v>-3233.56</v>
      </c>
      <c r="D140" s="67">
        <v>0</v>
      </c>
      <c r="E140" s="67">
        <v>0</v>
      </c>
      <c r="F140" s="67">
        <v>-3233.56</v>
      </c>
    </row>
    <row r="141" spans="1:9" x14ac:dyDescent="0.25">
      <c r="A141" s="65" t="s">
        <v>548</v>
      </c>
      <c r="B141" s="66" t="s">
        <v>549</v>
      </c>
      <c r="C141" s="67">
        <v>-76661.920000000173</v>
      </c>
      <c r="D141" s="67">
        <v>889255.45000000019</v>
      </c>
      <c r="E141" s="67">
        <v>832824.77000000014</v>
      </c>
      <c r="F141" s="67">
        <v>-20231.240000000093</v>
      </c>
    </row>
    <row r="142" spans="1:9" x14ac:dyDescent="0.25">
      <c r="A142" s="65" t="s">
        <v>550</v>
      </c>
      <c r="B142" s="66" t="s">
        <v>551</v>
      </c>
      <c r="C142" s="67">
        <v>-103811.15999999995</v>
      </c>
      <c r="D142" s="67">
        <v>323147.70000000007</v>
      </c>
      <c r="E142" s="67">
        <v>319604.34999999992</v>
      </c>
      <c r="F142" s="67">
        <v>-100267.80999999995</v>
      </c>
    </row>
    <row r="143" spans="1:9" x14ac:dyDescent="0.25">
      <c r="A143" s="65" t="s">
        <v>552</v>
      </c>
      <c r="B143" s="66" t="s">
        <v>553</v>
      </c>
      <c r="C143" s="67">
        <v>-210642.72</v>
      </c>
      <c r="D143" s="67">
        <v>244889.84</v>
      </c>
      <c r="E143" s="67">
        <v>179734.35</v>
      </c>
      <c r="F143" s="67">
        <v>-145487.22999999998</v>
      </c>
    </row>
    <row r="144" spans="1:9" x14ac:dyDescent="0.25">
      <c r="A144" s="65" t="s">
        <v>554</v>
      </c>
      <c r="B144" s="66" t="s">
        <v>555</v>
      </c>
      <c r="C144" s="67">
        <v>-818.31999999999584</v>
      </c>
      <c r="D144" s="67">
        <v>25436.03</v>
      </c>
      <c r="E144" s="67">
        <v>23931.110000000004</v>
      </c>
      <c r="F144" s="67">
        <v>686.60000000001367</v>
      </c>
    </row>
    <row r="145" spans="1:6" x14ac:dyDescent="0.25">
      <c r="A145" s="65" t="s">
        <v>556</v>
      </c>
      <c r="B145" s="66" t="s">
        <v>557</v>
      </c>
      <c r="C145" s="67">
        <v>-1170</v>
      </c>
      <c r="D145" s="67">
        <v>0</v>
      </c>
      <c r="E145" s="67">
        <v>360</v>
      </c>
      <c r="F145" s="67">
        <v>-1530</v>
      </c>
    </row>
    <row r="146" spans="1:6" x14ac:dyDescent="0.25">
      <c r="A146" s="65" t="s">
        <v>558</v>
      </c>
      <c r="B146" s="66" t="s">
        <v>559</v>
      </c>
      <c r="C146" s="67">
        <v>-3.09</v>
      </c>
      <c r="D146" s="67">
        <v>0</v>
      </c>
      <c r="E146" s="67">
        <v>0</v>
      </c>
      <c r="F146" s="67">
        <v>-3.09</v>
      </c>
    </row>
    <row r="147" spans="1:6" x14ac:dyDescent="0.25">
      <c r="A147" s="65" t="s">
        <v>560</v>
      </c>
      <c r="B147" s="66" t="s">
        <v>561</v>
      </c>
      <c r="C147" s="67">
        <v>-2443.14</v>
      </c>
      <c r="D147" s="67">
        <v>0</v>
      </c>
      <c r="E147" s="67">
        <v>0</v>
      </c>
      <c r="F147" s="67">
        <v>-2443.14</v>
      </c>
    </row>
    <row r="148" spans="1:6" x14ac:dyDescent="0.25">
      <c r="A148" s="65" t="s">
        <v>562</v>
      </c>
      <c r="B148" s="66" t="s">
        <v>517</v>
      </c>
      <c r="C148" s="67">
        <v>-13852.51</v>
      </c>
      <c r="D148" s="67">
        <v>0</v>
      </c>
      <c r="E148" s="67">
        <v>0</v>
      </c>
      <c r="F148" s="67">
        <v>-13852.51</v>
      </c>
    </row>
    <row r="149" spans="1:6" x14ac:dyDescent="0.25">
      <c r="A149" s="63" t="s">
        <v>563</v>
      </c>
      <c r="B149" s="59" t="s">
        <v>564</v>
      </c>
      <c r="C149" s="64">
        <v>-6650.67</v>
      </c>
      <c r="D149" s="64">
        <v>0</v>
      </c>
      <c r="E149" s="64">
        <v>0</v>
      </c>
      <c r="F149" s="64">
        <v>-6650.67</v>
      </c>
    </row>
    <row r="150" spans="1:6" x14ac:dyDescent="0.25">
      <c r="A150" s="65" t="s">
        <v>565</v>
      </c>
      <c r="B150" s="66" t="s">
        <v>566</v>
      </c>
      <c r="C150" s="67">
        <v>-3722.67</v>
      </c>
      <c r="D150" s="67">
        <v>0</v>
      </c>
      <c r="E150" s="67">
        <v>0</v>
      </c>
      <c r="F150" s="67">
        <v>-3722.67</v>
      </c>
    </row>
    <row r="151" spans="1:6" x14ac:dyDescent="0.25">
      <c r="A151" s="65" t="s">
        <v>567</v>
      </c>
      <c r="B151" s="66" t="s">
        <v>568</v>
      </c>
      <c r="C151" s="67">
        <v>-2928</v>
      </c>
      <c r="D151" s="67">
        <v>0</v>
      </c>
      <c r="E151" s="67">
        <v>0</v>
      </c>
      <c r="F151" s="67">
        <v>-2928</v>
      </c>
    </row>
    <row r="152" spans="1:6" x14ac:dyDescent="0.25">
      <c r="A152" s="65" t="s">
        <v>569</v>
      </c>
      <c r="B152" s="66" t="s">
        <v>570</v>
      </c>
      <c r="C152" s="67">
        <v>0</v>
      </c>
      <c r="D152" s="67">
        <v>0</v>
      </c>
      <c r="E152" s="67">
        <v>0</v>
      </c>
      <c r="F152" s="67">
        <v>0</v>
      </c>
    </row>
    <row r="153" spans="1:6" x14ac:dyDescent="0.25">
      <c r="A153" s="65" t="s">
        <v>571</v>
      </c>
      <c r="B153" s="66" t="s">
        <v>572</v>
      </c>
      <c r="C153" s="67">
        <v>0</v>
      </c>
      <c r="D153" s="67">
        <v>0</v>
      </c>
      <c r="E153" s="67">
        <v>0</v>
      </c>
      <c r="F153" s="67">
        <v>0</v>
      </c>
    </row>
    <row r="154" spans="1:6" x14ac:dyDescent="0.25">
      <c r="A154" s="63" t="s">
        <v>573</v>
      </c>
      <c r="B154" s="59" t="s">
        <v>574</v>
      </c>
      <c r="C154" s="64">
        <v>-79072.660000000018</v>
      </c>
      <c r="D154" s="64">
        <v>121030.68</v>
      </c>
      <c r="E154" s="64">
        <v>118405.97000000002</v>
      </c>
      <c r="F154" s="64">
        <v>-76447.95</v>
      </c>
    </row>
    <row r="155" spans="1:6" x14ac:dyDescent="0.25">
      <c r="A155" s="63" t="s">
        <v>575</v>
      </c>
      <c r="B155" s="59" t="s">
        <v>576</v>
      </c>
      <c r="C155" s="64">
        <v>-79072.660000000018</v>
      </c>
      <c r="D155" s="64">
        <v>121030.68</v>
      </c>
      <c r="E155" s="64">
        <v>118405.97000000002</v>
      </c>
      <c r="F155" s="64">
        <v>-76447.95</v>
      </c>
    </row>
    <row r="156" spans="1:6" x14ac:dyDescent="0.25">
      <c r="A156" s="65" t="s">
        <v>577</v>
      </c>
      <c r="B156" s="66" t="s">
        <v>578</v>
      </c>
      <c r="C156" s="67">
        <v>-4855.1499999999996</v>
      </c>
      <c r="D156" s="67">
        <v>72.94</v>
      </c>
      <c r="E156" s="67">
        <v>8322.6699999999964</v>
      </c>
      <c r="F156" s="67">
        <v>-13104.879999999997</v>
      </c>
    </row>
    <row r="157" spans="1:6" x14ac:dyDescent="0.25">
      <c r="A157" s="65" t="s">
        <v>579</v>
      </c>
      <c r="B157" s="66" t="s">
        <v>580</v>
      </c>
      <c r="C157" s="67">
        <v>-13981.039999999995</v>
      </c>
      <c r="D157" s="67">
        <v>45923.45</v>
      </c>
      <c r="E157" s="67">
        <v>36126.400000000001</v>
      </c>
      <c r="F157" s="67">
        <v>-4183.9900000000462</v>
      </c>
    </row>
    <row r="158" spans="1:6" x14ac:dyDescent="0.25">
      <c r="A158" s="65" t="s">
        <v>581</v>
      </c>
      <c r="B158" s="66" t="s">
        <v>582</v>
      </c>
      <c r="C158" s="67">
        <v>-30822.960000000003</v>
      </c>
      <c r="D158" s="67">
        <v>0</v>
      </c>
      <c r="E158" s="67">
        <v>13757.98</v>
      </c>
      <c r="F158" s="67">
        <v>-44580.94</v>
      </c>
    </row>
    <row r="159" spans="1:6" x14ac:dyDescent="0.25">
      <c r="A159" s="65" t="s">
        <v>583</v>
      </c>
      <c r="B159" s="66" t="s">
        <v>584</v>
      </c>
      <c r="C159" s="67">
        <v>-21757.770000000011</v>
      </c>
      <c r="D159" s="67">
        <v>75034.289999999994</v>
      </c>
      <c r="E159" s="67">
        <v>51681.540000000008</v>
      </c>
      <c r="F159" s="67">
        <v>1594.98000000004</v>
      </c>
    </row>
    <row r="160" spans="1:6" x14ac:dyDescent="0.25">
      <c r="A160" s="65" t="s">
        <v>585</v>
      </c>
      <c r="B160" s="66" t="s">
        <v>586</v>
      </c>
      <c r="C160" s="67">
        <v>-7655.74</v>
      </c>
      <c r="D160" s="67">
        <v>0</v>
      </c>
      <c r="E160" s="67">
        <v>8517.3799999999992</v>
      </c>
      <c r="F160" s="67">
        <v>-16173.12</v>
      </c>
    </row>
    <row r="161" spans="1:6" x14ac:dyDescent="0.25">
      <c r="A161" s="63" t="s">
        <v>587</v>
      </c>
      <c r="B161" s="59" t="s">
        <v>588</v>
      </c>
      <c r="C161" s="64">
        <v>-5295168.3999999994</v>
      </c>
      <c r="D161" s="64">
        <v>1189216.6700000002</v>
      </c>
      <c r="E161" s="64">
        <v>644000.51000000013</v>
      </c>
      <c r="F161" s="64">
        <v>-4749952.2399999993</v>
      </c>
    </row>
    <row r="162" spans="1:6" x14ac:dyDescent="0.25">
      <c r="A162" s="63" t="s">
        <v>589</v>
      </c>
      <c r="B162" s="59" t="s">
        <v>590</v>
      </c>
      <c r="C162" s="64">
        <v>-5295168.3999999994</v>
      </c>
      <c r="D162" s="64">
        <v>1189216.6700000002</v>
      </c>
      <c r="E162" s="64">
        <v>644000.51000000013</v>
      </c>
      <c r="F162" s="64">
        <v>-4749952.2399999993</v>
      </c>
    </row>
    <row r="163" spans="1:6" x14ac:dyDescent="0.25">
      <c r="A163" s="65" t="s">
        <v>591</v>
      </c>
      <c r="B163" s="66" t="s">
        <v>592</v>
      </c>
      <c r="C163" s="67">
        <v>-2886783.09</v>
      </c>
      <c r="D163" s="67">
        <v>833742.06</v>
      </c>
      <c r="E163" s="67">
        <v>318898.38</v>
      </c>
      <c r="F163" s="67">
        <v>-2371939.41</v>
      </c>
    </row>
    <row r="164" spans="1:6" x14ac:dyDescent="0.25">
      <c r="A164" s="65" t="s">
        <v>593</v>
      </c>
      <c r="B164" s="66" t="s">
        <v>594</v>
      </c>
      <c r="C164" s="67">
        <v>-1051475.07</v>
      </c>
      <c r="D164" s="67">
        <v>67595.03</v>
      </c>
      <c r="E164" s="67">
        <v>177182.49000000002</v>
      </c>
      <c r="F164" s="67">
        <v>-1161062.53</v>
      </c>
    </row>
    <row r="165" spans="1:6" x14ac:dyDescent="0.25">
      <c r="A165" s="65" t="s">
        <v>595</v>
      </c>
      <c r="B165" s="66" t="s">
        <v>596</v>
      </c>
      <c r="C165" s="67">
        <v>-230938.40999999997</v>
      </c>
      <c r="D165" s="67">
        <v>61365.400000000009</v>
      </c>
      <c r="E165" s="67">
        <v>20124.310000000001</v>
      </c>
      <c r="F165" s="67">
        <v>-189697.31999999998</v>
      </c>
    </row>
    <row r="166" spans="1:6" x14ac:dyDescent="0.25">
      <c r="A166" s="65" t="s">
        <v>597</v>
      </c>
      <c r="B166" s="66" t="s">
        <v>598</v>
      </c>
      <c r="C166" s="67">
        <v>-28903.860000000004</v>
      </c>
      <c r="D166" s="67">
        <v>7670.9699999999993</v>
      </c>
      <c r="E166" s="67">
        <v>2515.6299999999997</v>
      </c>
      <c r="F166" s="67">
        <v>-23748.52</v>
      </c>
    </row>
    <row r="167" spans="1:6" x14ac:dyDescent="0.25">
      <c r="A167" s="65" t="s">
        <v>599</v>
      </c>
      <c r="B167" s="66" t="s">
        <v>600</v>
      </c>
      <c r="C167" s="67">
        <v>-735851.35</v>
      </c>
      <c r="D167" s="67">
        <v>195610.46</v>
      </c>
      <c r="E167" s="67">
        <v>64152.24</v>
      </c>
      <c r="F167" s="67">
        <v>-604393.13</v>
      </c>
    </row>
    <row r="168" spans="1:6" x14ac:dyDescent="0.25">
      <c r="A168" s="65" t="s">
        <v>601</v>
      </c>
      <c r="B168" s="66" t="s">
        <v>602</v>
      </c>
      <c r="C168" s="67">
        <v>-82457.799999999988</v>
      </c>
      <c r="D168" s="67">
        <v>5546.72</v>
      </c>
      <c r="E168" s="67">
        <v>14174.269999999997</v>
      </c>
      <c r="F168" s="67">
        <v>-91085.35</v>
      </c>
    </row>
    <row r="169" spans="1:6" x14ac:dyDescent="0.25">
      <c r="A169" s="65" t="s">
        <v>603</v>
      </c>
      <c r="B169" s="66" t="s">
        <v>604</v>
      </c>
      <c r="C169" s="67">
        <v>-10519.22</v>
      </c>
      <c r="D169" s="67">
        <v>667.33</v>
      </c>
      <c r="E169" s="67">
        <v>1771.7900000000004</v>
      </c>
      <c r="F169" s="67">
        <v>-11623.680000000002</v>
      </c>
    </row>
    <row r="170" spans="1:6" x14ac:dyDescent="0.25">
      <c r="A170" s="65" t="s">
        <v>605</v>
      </c>
      <c r="B170" s="66" t="s">
        <v>606</v>
      </c>
      <c r="C170" s="67">
        <v>-268239.59999999992</v>
      </c>
      <c r="D170" s="67">
        <v>17018.7</v>
      </c>
      <c r="E170" s="67">
        <v>45181.399999999994</v>
      </c>
      <c r="F170" s="67">
        <v>-296402.3</v>
      </c>
    </row>
    <row r="171" spans="1:6" x14ac:dyDescent="0.25">
      <c r="A171" s="63" t="s">
        <v>607</v>
      </c>
      <c r="B171" s="59" t="s">
        <v>608</v>
      </c>
      <c r="C171" s="64">
        <v>-16181885.970000001</v>
      </c>
      <c r="D171" s="64">
        <v>6543903.5999999996</v>
      </c>
      <c r="E171" s="64">
        <v>6666666.6699999999</v>
      </c>
      <c r="F171" s="64">
        <v>-16304649.039999999</v>
      </c>
    </row>
    <row r="172" spans="1:6" x14ac:dyDescent="0.25">
      <c r="A172" s="63" t="s">
        <v>609</v>
      </c>
      <c r="B172" s="59" t="s">
        <v>610</v>
      </c>
      <c r="C172" s="64">
        <v>-15699076.09</v>
      </c>
      <c r="D172" s="64">
        <v>6535895.1699999999</v>
      </c>
      <c r="E172" s="64">
        <v>6666666.6699999999</v>
      </c>
      <c r="F172" s="64">
        <v>-15829847.59</v>
      </c>
    </row>
    <row r="173" spans="1:6" x14ac:dyDescent="0.25">
      <c r="A173" s="63" t="s">
        <v>611</v>
      </c>
      <c r="B173" s="59" t="s">
        <v>610</v>
      </c>
      <c r="C173" s="64">
        <v>-15699076.09</v>
      </c>
      <c r="D173" s="64">
        <v>6535895.1699999999</v>
      </c>
      <c r="E173" s="64">
        <v>6666666.6699999999</v>
      </c>
      <c r="F173" s="64">
        <v>-15829847.59</v>
      </c>
    </row>
    <row r="174" spans="1:6" x14ac:dyDescent="0.25">
      <c r="A174" s="65" t="s">
        <v>612</v>
      </c>
      <c r="B174" s="66" t="s">
        <v>613</v>
      </c>
      <c r="C174" s="67">
        <v>-1539308.56</v>
      </c>
      <c r="D174" s="67">
        <v>5931812.6100000003</v>
      </c>
      <c r="E174" s="67">
        <v>6666666.6699999999</v>
      </c>
      <c r="F174" s="67">
        <v>-2274162.62</v>
      </c>
    </row>
    <row r="175" spans="1:6" x14ac:dyDescent="0.25">
      <c r="A175" s="65" t="s">
        <v>614</v>
      </c>
      <c r="B175" s="66" t="s">
        <v>615</v>
      </c>
      <c r="C175" s="67">
        <v>0</v>
      </c>
      <c r="D175" s="67">
        <v>0</v>
      </c>
      <c r="E175" s="67">
        <v>0</v>
      </c>
      <c r="F175" s="67">
        <v>0</v>
      </c>
    </row>
    <row r="176" spans="1:6" x14ac:dyDescent="0.25">
      <c r="A176" s="65" t="s">
        <v>616</v>
      </c>
      <c r="B176" s="66" t="s">
        <v>617</v>
      </c>
      <c r="C176" s="67">
        <v>-3807313.65</v>
      </c>
      <c r="D176" s="67">
        <v>0</v>
      </c>
      <c r="E176" s="67">
        <v>0</v>
      </c>
      <c r="F176" s="67">
        <v>-3807313.65</v>
      </c>
    </row>
    <row r="177" spans="1:8" x14ac:dyDescent="0.25">
      <c r="A177" s="65" t="s">
        <v>618</v>
      </c>
      <c r="B177" s="66" t="s">
        <v>619</v>
      </c>
      <c r="C177" s="67">
        <v>-10352453.879999999</v>
      </c>
      <c r="D177" s="67">
        <v>604082.56000000006</v>
      </c>
      <c r="E177" s="67">
        <v>0</v>
      </c>
      <c r="F177" s="67">
        <v>-9748371.3200000003</v>
      </c>
      <c r="H177" s="60">
        <v>276955.38000000082</v>
      </c>
    </row>
    <row r="178" spans="1:8" x14ac:dyDescent="0.25">
      <c r="A178" s="63" t="s">
        <v>620</v>
      </c>
      <c r="B178" s="59" t="s">
        <v>588</v>
      </c>
      <c r="C178" s="64">
        <v>-482809.88</v>
      </c>
      <c r="D178" s="64">
        <v>8008.43</v>
      </c>
      <c r="E178" s="64">
        <v>0</v>
      </c>
      <c r="F178" s="64">
        <v>-474801.44999999995</v>
      </c>
    </row>
    <row r="179" spans="1:8" x14ac:dyDescent="0.25">
      <c r="A179" s="63" t="s">
        <v>621</v>
      </c>
      <c r="B179" s="59" t="s">
        <v>588</v>
      </c>
      <c r="C179" s="64">
        <v>-162674.78</v>
      </c>
      <c r="D179" s="64">
        <v>0</v>
      </c>
      <c r="E179" s="64">
        <v>0</v>
      </c>
      <c r="F179" s="64">
        <v>-162674.78</v>
      </c>
    </row>
    <row r="180" spans="1:8" x14ac:dyDescent="0.25">
      <c r="A180" s="65" t="s">
        <v>622</v>
      </c>
      <c r="B180" s="66" t="s">
        <v>623</v>
      </c>
      <c r="C180" s="67">
        <v>-162674.78</v>
      </c>
      <c r="D180" s="67">
        <v>0</v>
      </c>
      <c r="E180" s="67">
        <v>0</v>
      </c>
      <c r="F180" s="67">
        <v>-162674.78</v>
      </c>
    </row>
    <row r="181" spans="1:8" x14ac:dyDescent="0.25">
      <c r="A181" s="63" t="s">
        <v>624</v>
      </c>
      <c r="B181" s="59" t="s">
        <v>625</v>
      </c>
      <c r="C181" s="64">
        <v>-320135.09999999998</v>
      </c>
      <c r="D181" s="64">
        <v>8008.43</v>
      </c>
      <c r="E181" s="64">
        <v>0</v>
      </c>
      <c r="F181" s="64">
        <v>-312126.67</v>
      </c>
    </row>
    <row r="182" spans="1:8" x14ac:dyDescent="0.25">
      <c r="A182" s="65" t="s">
        <v>626</v>
      </c>
      <c r="B182" s="66" t="s">
        <v>627</v>
      </c>
      <c r="C182" s="67">
        <v>-320135.09999999998</v>
      </c>
      <c r="D182" s="67">
        <v>8008.43</v>
      </c>
      <c r="E182" s="67">
        <v>0</v>
      </c>
      <c r="F182" s="67">
        <v>-312126.67</v>
      </c>
    </row>
    <row r="183" spans="1:8" x14ac:dyDescent="0.25">
      <c r="A183" s="63" t="s">
        <v>628</v>
      </c>
      <c r="B183" s="59" t="s">
        <v>629</v>
      </c>
      <c r="C183" s="64">
        <v>0</v>
      </c>
      <c r="D183" s="64">
        <v>0</v>
      </c>
      <c r="E183" s="64">
        <v>0</v>
      </c>
      <c r="F183" s="64">
        <v>0</v>
      </c>
    </row>
    <row r="184" spans="1:8" x14ac:dyDescent="0.25">
      <c r="A184" s="63" t="s">
        <v>630</v>
      </c>
      <c r="B184" s="59" t="s">
        <v>629</v>
      </c>
      <c r="C184" s="64">
        <v>0</v>
      </c>
      <c r="D184" s="64">
        <v>0</v>
      </c>
      <c r="E184" s="64">
        <v>0</v>
      </c>
      <c r="F184" s="64">
        <v>0</v>
      </c>
    </row>
    <row r="185" spans="1:8" x14ac:dyDescent="0.25">
      <c r="A185" s="63" t="s">
        <v>631</v>
      </c>
      <c r="B185" s="59" t="s">
        <v>629</v>
      </c>
      <c r="C185" s="64">
        <v>0</v>
      </c>
      <c r="D185" s="64">
        <v>0</v>
      </c>
      <c r="E185" s="64">
        <v>0</v>
      </c>
      <c r="F185" s="64">
        <v>0</v>
      </c>
    </row>
    <row r="186" spans="1:8" x14ac:dyDescent="0.25">
      <c r="A186" s="65" t="s">
        <v>632</v>
      </c>
      <c r="B186" s="66" t="s">
        <v>629</v>
      </c>
      <c r="C186" s="67">
        <v>0</v>
      </c>
      <c r="D186" s="67">
        <v>0</v>
      </c>
      <c r="E186" s="67">
        <v>0</v>
      </c>
      <c r="F186" s="67">
        <v>0</v>
      </c>
    </row>
    <row r="187" spans="1:8" x14ac:dyDescent="0.25">
      <c r="A187" s="63" t="s">
        <v>633</v>
      </c>
      <c r="B187" s="59" t="s">
        <v>634</v>
      </c>
      <c r="C187" s="64">
        <v>0</v>
      </c>
      <c r="D187" s="64">
        <v>0</v>
      </c>
      <c r="E187" s="64">
        <v>0</v>
      </c>
      <c r="F187" s="64">
        <v>0</v>
      </c>
    </row>
    <row r="188" spans="1:8" x14ac:dyDescent="0.25">
      <c r="A188" s="63" t="s">
        <v>635</v>
      </c>
      <c r="B188" s="59" t="s">
        <v>634</v>
      </c>
      <c r="C188" s="64">
        <v>0</v>
      </c>
      <c r="D188" s="64">
        <v>0</v>
      </c>
      <c r="E188" s="64">
        <v>0</v>
      </c>
      <c r="F188" s="64">
        <v>0</v>
      </c>
    </row>
    <row r="189" spans="1:8" x14ac:dyDescent="0.25">
      <c r="A189" s="65" t="s">
        <v>636</v>
      </c>
      <c r="B189" s="66" t="s">
        <v>637</v>
      </c>
      <c r="C189" s="67">
        <v>0</v>
      </c>
      <c r="D189" s="67">
        <v>0</v>
      </c>
      <c r="E189" s="67">
        <v>0</v>
      </c>
      <c r="F189" s="67">
        <v>0</v>
      </c>
    </row>
    <row r="190" spans="1:8" x14ac:dyDescent="0.25">
      <c r="A190" s="63" t="s">
        <v>638</v>
      </c>
      <c r="B190" s="59" t="s">
        <v>639</v>
      </c>
      <c r="C190" s="64">
        <v>-42822340.360000007</v>
      </c>
      <c r="D190" s="64">
        <v>0</v>
      </c>
      <c r="E190" s="64">
        <v>6543903.6000000006</v>
      </c>
      <c r="F190" s="64">
        <v>-49366243.960000008</v>
      </c>
      <c r="H190" s="69">
        <v>-19249.510000012815</v>
      </c>
    </row>
    <row r="191" spans="1:8" x14ac:dyDescent="0.25">
      <c r="A191" s="63" t="s">
        <v>80</v>
      </c>
      <c r="B191" s="59" t="s">
        <v>640</v>
      </c>
      <c r="C191" s="64">
        <v>-42822340.360000007</v>
      </c>
      <c r="D191" s="64">
        <v>0</v>
      </c>
      <c r="E191" s="64">
        <v>6543903.6000000006</v>
      </c>
      <c r="F191" s="64">
        <v>-49366243.960000008</v>
      </c>
    </row>
    <row r="192" spans="1:8" x14ac:dyDescent="0.25">
      <c r="A192" s="63" t="s">
        <v>641</v>
      </c>
      <c r="B192" s="59" t="s">
        <v>642</v>
      </c>
      <c r="C192" s="64">
        <v>-42822340.360000007</v>
      </c>
      <c r="D192" s="64">
        <v>0</v>
      </c>
      <c r="E192" s="64">
        <v>6543903.6000000006</v>
      </c>
      <c r="F192" s="64">
        <v>-49366243.960000008</v>
      </c>
    </row>
    <row r="193" spans="1:11" x14ac:dyDescent="0.25">
      <c r="A193" s="63" t="s">
        <v>643</v>
      </c>
      <c r="B193" s="59" t="s">
        <v>644</v>
      </c>
      <c r="C193" s="64">
        <v>-42820180.150000006</v>
      </c>
      <c r="D193" s="64">
        <v>0</v>
      </c>
      <c r="E193" s="64">
        <v>6543903.6000000006</v>
      </c>
      <c r="F193" s="64">
        <v>-49364083.750000007</v>
      </c>
    </row>
    <row r="194" spans="1:11" x14ac:dyDescent="0.25">
      <c r="A194" s="65" t="s">
        <v>645</v>
      </c>
      <c r="B194" s="66" t="s">
        <v>646</v>
      </c>
      <c r="C194" s="67">
        <v>-35620458.620000005</v>
      </c>
      <c r="D194" s="67">
        <v>0</v>
      </c>
      <c r="E194" s="67">
        <v>5931812.6100000003</v>
      </c>
      <c r="F194" s="67">
        <v>-41552271.230000004</v>
      </c>
    </row>
    <row r="195" spans="1:11" x14ac:dyDescent="0.25">
      <c r="A195" s="65" t="s">
        <v>647</v>
      </c>
      <c r="B195" s="66" t="s">
        <v>648</v>
      </c>
      <c r="C195" s="67">
        <v>-7199721.5300000003</v>
      </c>
      <c r="D195" s="67">
        <v>0</v>
      </c>
      <c r="E195" s="67">
        <v>612090.99</v>
      </c>
      <c r="F195" s="67">
        <v>-7811812.5200000005</v>
      </c>
    </row>
    <row r="196" spans="1:11" x14ac:dyDescent="0.25">
      <c r="A196" s="63" t="s">
        <v>649</v>
      </c>
      <c r="B196" s="59" t="s">
        <v>650</v>
      </c>
      <c r="C196" s="64">
        <v>-2160.21</v>
      </c>
      <c r="D196" s="64">
        <v>0</v>
      </c>
      <c r="E196" s="64">
        <v>0</v>
      </c>
      <c r="F196" s="64">
        <v>-2160.21</v>
      </c>
    </row>
    <row r="197" spans="1:11" x14ac:dyDescent="0.25">
      <c r="A197" s="65" t="s">
        <v>651</v>
      </c>
      <c r="B197" s="66" t="s">
        <v>652</v>
      </c>
      <c r="C197" s="67">
        <v>0</v>
      </c>
      <c r="D197" s="67">
        <v>0</v>
      </c>
      <c r="E197" s="67">
        <v>0</v>
      </c>
      <c r="F197" s="67">
        <v>0</v>
      </c>
    </row>
    <row r="198" spans="1:11" x14ac:dyDescent="0.25">
      <c r="A198" s="65" t="s">
        <v>653</v>
      </c>
      <c r="B198" s="66" t="s">
        <v>654</v>
      </c>
      <c r="C198" s="67">
        <v>-2160.21</v>
      </c>
      <c r="D198" s="67">
        <v>0</v>
      </c>
      <c r="E198" s="67">
        <v>0</v>
      </c>
      <c r="F198" s="67">
        <v>-2160.21</v>
      </c>
    </row>
    <row r="199" spans="1:11" x14ac:dyDescent="0.25">
      <c r="A199" s="65" t="s">
        <v>655</v>
      </c>
      <c r="B199" s="66" t="s">
        <v>656</v>
      </c>
      <c r="C199" s="67">
        <v>0</v>
      </c>
      <c r="D199" s="67">
        <v>0</v>
      </c>
      <c r="E199" s="67">
        <v>0</v>
      </c>
      <c r="F199" s="67">
        <v>0</v>
      </c>
    </row>
    <row r="200" spans="1:11" x14ac:dyDescent="0.25">
      <c r="A200" s="65" t="s">
        <v>657</v>
      </c>
      <c r="B200" s="66" t="s">
        <v>658</v>
      </c>
      <c r="C200" s="67">
        <v>0</v>
      </c>
      <c r="D200" s="67">
        <v>0</v>
      </c>
      <c r="E200" s="67">
        <v>0</v>
      </c>
      <c r="F200" s="67">
        <v>0</v>
      </c>
    </row>
    <row r="201" spans="1:11" x14ac:dyDescent="0.25">
      <c r="A201" s="63" t="s">
        <v>91</v>
      </c>
      <c r="B201" s="59" t="s">
        <v>659</v>
      </c>
      <c r="C201" s="64">
        <v>42806929.159999996</v>
      </c>
      <c r="D201" s="64">
        <v>7036293.0500000007</v>
      </c>
      <c r="E201" s="64">
        <v>496227.75999999995</v>
      </c>
      <c r="F201" s="64">
        <v>49346994.449999996</v>
      </c>
    </row>
    <row r="202" spans="1:11" x14ac:dyDescent="0.25">
      <c r="A202" s="63" t="s">
        <v>92</v>
      </c>
      <c r="B202" s="59" t="s">
        <v>660</v>
      </c>
      <c r="C202" s="64">
        <v>33090977.780000001</v>
      </c>
      <c r="D202" s="64">
        <v>5152187.6000000006</v>
      </c>
      <c r="E202" s="64">
        <v>355595.06999999995</v>
      </c>
      <c r="F202" s="64">
        <v>37887570.310000002</v>
      </c>
    </row>
    <row r="203" spans="1:11" x14ac:dyDescent="0.25">
      <c r="A203" s="63" t="s">
        <v>661</v>
      </c>
      <c r="B203" s="59" t="s">
        <v>662</v>
      </c>
      <c r="C203" s="64">
        <v>25912091.720000003</v>
      </c>
      <c r="D203" s="64">
        <v>4122536.14</v>
      </c>
      <c r="E203" s="64">
        <v>345675.39999999997</v>
      </c>
      <c r="F203" s="64">
        <v>29688952.460000005</v>
      </c>
      <c r="H203" s="60">
        <v>33898313.740000002</v>
      </c>
      <c r="I203" s="70">
        <v>-4209361.2799999975</v>
      </c>
      <c r="J203" s="71">
        <v>-4039271.6599999974</v>
      </c>
      <c r="K203" s="71">
        <v>4039271.6599999974</v>
      </c>
    </row>
    <row r="204" spans="1:11" x14ac:dyDescent="0.25">
      <c r="A204" s="63" t="s">
        <v>663</v>
      </c>
      <c r="B204" s="59" t="s">
        <v>664</v>
      </c>
      <c r="C204" s="64">
        <v>13317994.720000001</v>
      </c>
      <c r="D204" s="64">
        <v>1898812.98</v>
      </c>
      <c r="E204" s="64">
        <v>43461.72</v>
      </c>
      <c r="F204" s="64">
        <v>15173345.980000002</v>
      </c>
    </row>
    <row r="205" spans="1:11" x14ac:dyDescent="0.25">
      <c r="A205" s="65" t="s">
        <v>665</v>
      </c>
      <c r="B205" s="66" t="s">
        <v>666</v>
      </c>
      <c r="C205" s="67">
        <v>11603862.120000001</v>
      </c>
      <c r="D205" s="67">
        <v>1713050.22</v>
      </c>
      <c r="E205" s="67">
        <v>23107.840000000004</v>
      </c>
      <c r="F205" s="67">
        <v>13293804.500000002</v>
      </c>
    </row>
    <row r="206" spans="1:11" x14ac:dyDescent="0.25">
      <c r="A206" s="65" t="s">
        <v>667</v>
      </c>
      <c r="B206" s="66" t="s">
        <v>668</v>
      </c>
      <c r="C206" s="67">
        <v>10400.5</v>
      </c>
      <c r="D206" s="67">
        <v>1576.1299999999999</v>
      </c>
      <c r="E206" s="67">
        <v>0</v>
      </c>
      <c r="F206" s="67">
        <v>11976.630000000001</v>
      </c>
    </row>
    <row r="207" spans="1:11" x14ac:dyDescent="0.25">
      <c r="A207" s="65" t="s">
        <v>669</v>
      </c>
      <c r="B207" s="66" t="s">
        <v>670</v>
      </c>
      <c r="C207" s="67">
        <v>-1468.33</v>
      </c>
      <c r="D207" s="67">
        <v>0</v>
      </c>
      <c r="E207" s="67">
        <v>0</v>
      </c>
      <c r="F207" s="67">
        <v>-1468.33</v>
      </c>
    </row>
    <row r="208" spans="1:11" x14ac:dyDescent="0.25">
      <c r="A208" s="65" t="s">
        <v>671</v>
      </c>
      <c r="B208" s="66" t="s">
        <v>672</v>
      </c>
      <c r="C208" s="67">
        <v>689978.30999999994</v>
      </c>
      <c r="D208" s="67">
        <v>51979.600000000006</v>
      </c>
      <c r="E208" s="67">
        <v>0</v>
      </c>
      <c r="F208" s="67">
        <v>741957.90999999992</v>
      </c>
    </row>
    <row r="209" spans="1:6" x14ac:dyDescent="0.25">
      <c r="A209" s="65" t="s">
        <v>673</v>
      </c>
      <c r="B209" s="66" t="s">
        <v>674</v>
      </c>
      <c r="C209" s="67">
        <v>95891.98</v>
      </c>
      <c r="D209" s="67">
        <v>0</v>
      </c>
      <c r="E209" s="67">
        <v>0</v>
      </c>
      <c r="F209" s="67">
        <v>95891.98</v>
      </c>
    </row>
    <row r="210" spans="1:6" x14ac:dyDescent="0.25">
      <c r="A210" s="65" t="s">
        <v>675</v>
      </c>
      <c r="B210" s="66" t="s">
        <v>676</v>
      </c>
      <c r="C210" s="67">
        <v>42324.929999999993</v>
      </c>
      <c r="D210" s="67">
        <v>6565.4400000000014</v>
      </c>
      <c r="E210" s="67">
        <v>0</v>
      </c>
      <c r="F210" s="67">
        <v>48890.37000000001</v>
      </c>
    </row>
    <row r="211" spans="1:6" x14ac:dyDescent="0.25">
      <c r="A211" s="65" t="s">
        <v>677</v>
      </c>
      <c r="B211" s="66" t="s">
        <v>678</v>
      </c>
      <c r="C211" s="67">
        <v>438000</v>
      </c>
      <c r="D211" s="67">
        <v>73000</v>
      </c>
      <c r="E211" s="67">
        <v>7300</v>
      </c>
      <c r="F211" s="67">
        <v>503700</v>
      </c>
    </row>
    <row r="212" spans="1:6" x14ac:dyDescent="0.25">
      <c r="A212" s="65" t="s">
        <v>679</v>
      </c>
      <c r="B212" s="66" t="s">
        <v>680</v>
      </c>
      <c r="C212" s="67">
        <v>433046.52</v>
      </c>
      <c r="D212" s="67">
        <v>43636.279999999992</v>
      </c>
      <c r="E212" s="67">
        <v>6789.07</v>
      </c>
      <c r="F212" s="67">
        <v>469893.73000000004</v>
      </c>
    </row>
    <row r="213" spans="1:6" x14ac:dyDescent="0.25">
      <c r="A213" s="65" t="s">
        <v>681</v>
      </c>
      <c r="B213" s="66" t="s">
        <v>682</v>
      </c>
      <c r="C213" s="67">
        <v>5958.6900000000005</v>
      </c>
      <c r="D213" s="67">
        <v>9005.31</v>
      </c>
      <c r="E213" s="67">
        <v>6264.81</v>
      </c>
      <c r="F213" s="67">
        <v>8699.19</v>
      </c>
    </row>
    <row r="214" spans="1:6" x14ac:dyDescent="0.25">
      <c r="A214" s="63" t="s">
        <v>683</v>
      </c>
      <c r="B214" s="59" t="s">
        <v>684</v>
      </c>
      <c r="C214" s="64">
        <v>3936462.0599999991</v>
      </c>
      <c r="D214" s="64">
        <v>853110.44</v>
      </c>
      <c r="E214" s="64">
        <v>146745.65</v>
      </c>
      <c r="F214" s="64">
        <v>4642826.8500000015</v>
      </c>
    </row>
    <row r="215" spans="1:6" x14ac:dyDescent="0.25">
      <c r="A215" s="65" t="s">
        <v>685</v>
      </c>
      <c r="B215" s="66" t="s">
        <v>686</v>
      </c>
      <c r="C215" s="67">
        <v>2509597.4499999997</v>
      </c>
      <c r="D215" s="67">
        <v>517599.64</v>
      </c>
      <c r="E215" s="67">
        <v>113875.12000000001</v>
      </c>
      <c r="F215" s="67">
        <v>2913321.97</v>
      </c>
    </row>
    <row r="216" spans="1:6" x14ac:dyDescent="0.25">
      <c r="A216" s="65" t="s">
        <v>687</v>
      </c>
      <c r="B216" s="66" t="s">
        <v>688</v>
      </c>
      <c r="C216" s="67">
        <v>55106.509999999995</v>
      </c>
      <c r="D216" s="67">
        <v>705.81</v>
      </c>
      <c r="E216" s="67">
        <v>11623.29</v>
      </c>
      <c r="F216" s="67">
        <v>44189.030000000013</v>
      </c>
    </row>
    <row r="217" spans="1:6" x14ac:dyDescent="0.25">
      <c r="A217" s="65" t="s">
        <v>689</v>
      </c>
      <c r="B217" s="66" t="s">
        <v>690</v>
      </c>
      <c r="C217" s="67">
        <v>1075437.5899999999</v>
      </c>
      <c r="D217" s="67">
        <v>290486.39999999997</v>
      </c>
      <c r="E217" s="67">
        <v>5056.4800000000005</v>
      </c>
      <c r="F217" s="67">
        <v>1360867.5100000009</v>
      </c>
    </row>
    <row r="218" spans="1:6" x14ac:dyDescent="0.25">
      <c r="A218" s="65" t="s">
        <v>691</v>
      </c>
      <c r="B218" s="66" t="s">
        <v>692</v>
      </c>
      <c r="C218" s="67">
        <v>251825.94000000003</v>
      </c>
      <c r="D218" s="67">
        <v>40468.589999999997</v>
      </c>
      <c r="E218" s="67">
        <v>16190.760000000002</v>
      </c>
      <c r="F218" s="67">
        <v>276103.77000000008</v>
      </c>
    </row>
    <row r="219" spans="1:6" x14ac:dyDescent="0.25">
      <c r="A219" s="65" t="s">
        <v>693</v>
      </c>
      <c r="B219" s="66" t="s">
        <v>694</v>
      </c>
      <c r="C219" s="67">
        <v>20423.650000000001</v>
      </c>
      <c r="D219" s="67">
        <v>3850</v>
      </c>
      <c r="E219" s="67">
        <v>0</v>
      </c>
      <c r="F219" s="67">
        <v>24273.65</v>
      </c>
    </row>
    <row r="220" spans="1:6" x14ac:dyDescent="0.25">
      <c r="A220" s="65" t="s">
        <v>695</v>
      </c>
      <c r="B220" s="66" t="s">
        <v>696</v>
      </c>
      <c r="C220" s="67">
        <v>24070.92</v>
      </c>
      <c r="D220" s="67">
        <v>0</v>
      </c>
      <c r="E220" s="67">
        <v>0</v>
      </c>
      <c r="F220" s="67">
        <v>24070.92</v>
      </c>
    </row>
    <row r="221" spans="1:6" x14ac:dyDescent="0.25">
      <c r="A221" s="63" t="s">
        <v>697</v>
      </c>
      <c r="B221" s="59" t="s">
        <v>698</v>
      </c>
      <c r="C221" s="64">
        <v>4967453.8600000003</v>
      </c>
      <c r="D221" s="64">
        <v>646646.69999999995</v>
      </c>
      <c r="E221" s="64">
        <v>2044</v>
      </c>
      <c r="F221" s="64">
        <v>5612056.5599999996</v>
      </c>
    </row>
    <row r="222" spans="1:6" x14ac:dyDescent="0.25">
      <c r="A222" s="65" t="s">
        <v>699</v>
      </c>
      <c r="B222" s="66" t="s">
        <v>700</v>
      </c>
      <c r="C222" s="67">
        <v>3284580.59</v>
      </c>
      <c r="D222" s="67">
        <v>446612.47</v>
      </c>
      <c r="E222" s="67">
        <v>0</v>
      </c>
      <c r="F222" s="67">
        <v>3731193.06</v>
      </c>
    </row>
    <row r="223" spans="1:6" x14ac:dyDescent="0.25">
      <c r="A223" s="65" t="s">
        <v>701</v>
      </c>
      <c r="B223" s="66" t="s">
        <v>702</v>
      </c>
      <c r="C223" s="67">
        <v>1557407.95</v>
      </c>
      <c r="D223" s="67">
        <v>183076.77000000002</v>
      </c>
      <c r="E223" s="67">
        <v>584</v>
      </c>
      <c r="F223" s="67">
        <v>1739900.7199999997</v>
      </c>
    </row>
    <row r="224" spans="1:6" x14ac:dyDescent="0.25">
      <c r="A224" s="65" t="s">
        <v>703</v>
      </c>
      <c r="B224" s="66" t="s">
        <v>704</v>
      </c>
      <c r="C224" s="67">
        <v>125465.32</v>
      </c>
      <c r="D224" s="67">
        <v>16957.46</v>
      </c>
      <c r="E224" s="67">
        <v>0</v>
      </c>
      <c r="F224" s="67">
        <v>142422.77999999997</v>
      </c>
    </row>
    <row r="225" spans="1:9" x14ac:dyDescent="0.25">
      <c r="A225" s="65" t="s">
        <v>705</v>
      </c>
      <c r="B225" s="66" t="s">
        <v>706</v>
      </c>
      <c r="C225" s="67">
        <v>0</v>
      </c>
      <c r="D225" s="67">
        <v>0</v>
      </c>
      <c r="E225" s="67">
        <v>1460</v>
      </c>
      <c r="F225" s="67">
        <v>-1460</v>
      </c>
    </row>
    <row r="226" spans="1:9" x14ac:dyDescent="0.25">
      <c r="A226" s="63" t="s">
        <v>707</v>
      </c>
      <c r="B226" s="59" t="s">
        <v>590</v>
      </c>
      <c r="C226" s="64">
        <v>3323871.2799999993</v>
      </c>
      <c r="D226" s="64">
        <v>650067.12000000011</v>
      </c>
      <c r="E226" s="64">
        <v>122551.89999999997</v>
      </c>
      <c r="F226" s="64">
        <v>3851386.4999999995</v>
      </c>
    </row>
    <row r="227" spans="1:9" x14ac:dyDescent="0.25">
      <c r="A227" s="65" t="s">
        <v>708</v>
      </c>
      <c r="B227" s="66" t="s">
        <v>709</v>
      </c>
      <c r="C227" s="67">
        <v>1510117.43</v>
      </c>
      <c r="D227" s="67">
        <v>322606.21000000008</v>
      </c>
      <c r="E227" s="67">
        <v>25047.209999999995</v>
      </c>
      <c r="F227" s="67">
        <v>1807676.43</v>
      </c>
    </row>
    <row r="228" spans="1:9" x14ac:dyDescent="0.25">
      <c r="A228" s="65" t="s">
        <v>710</v>
      </c>
      <c r="B228" s="66" t="s">
        <v>711</v>
      </c>
      <c r="C228" s="67">
        <v>202354.28999999998</v>
      </c>
      <c r="D228" s="67">
        <v>64152.24</v>
      </c>
      <c r="E228" s="67">
        <v>22162.829999999998</v>
      </c>
      <c r="F228" s="67">
        <v>244343.70000000004</v>
      </c>
    </row>
    <row r="229" spans="1:9" x14ac:dyDescent="0.25">
      <c r="A229" s="65" t="s">
        <v>712</v>
      </c>
      <c r="B229" s="66" t="s">
        <v>713</v>
      </c>
      <c r="C229" s="67">
        <v>72579.12</v>
      </c>
      <c r="D229" s="67">
        <v>20124.310000000001</v>
      </c>
      <c r="E229" s="67">
        <v>6950.7000000000007</v>
      </c>
      <c r="F229" s="67">
        <v>85752.729999999981</v>
      </c>
    </row>
    <row r="230" spans="1:9" x14ac:dyDescent="0.25">
      <c r="A230" s="65" t="s">
        <v>714</v>
      </c>
      <c r="B230" s="66" t="s">
        <v>715</v>
      </c>
      <c r="C230" s="67">
        <v>1138873.48</v>
      </c>
      <c r="D230" s="67">
        <v>179541.27</v>
      </c>
      <c r="E230" s="67">
        <v>50421.049999999996</v>
      </c>
      <c r="F230" s="67">
        <v>1267993.7</v>
      </c>
    </row>
    <row r="231" spans="1:9" x14ac:dyDescent="0.25">
      <c r="A231" s="65" t="s">
        <v>716</v>
      </c>
      <c r="B231" s="66" t="s">
        <v>717</v>
      </c>
      <c r="C231" s="67">
        <v>288921.19999999995</v>
      </c>
      <c r="D231" s="67">
        <v>45181.399999999994</v>
      </c>
      <c r="E231" s="67">
        <v>12639.45</v>
      </c>
      <c r="F231" s="67">
        <v>321463.15000000002</v>
      </c>
    </row>
    <row r="232" spans="1:9" x14ac:dyDescent="0.25">
      <c r="A232" s="65" t="s">
        <v>718</v>
      </c>
      <c r="B232" s="66" t="s">
        <v>719</v>
      </c>
      <c r="C232" s="67">
        <v>90639.77999999997</v>
      </c>
      <c r="D232" s="67">
        <v>14174.269999999997</v>
      </c>
      <c r="E232" s="67">
        <v>3966.0099999999998</v>
      </c>
      <c r="F232" s="67">
        <v>100848.04000000001</v>
      </c>
    </row>
    <row r="233" spans="1:9" x14ac:dyDescent="0.25">
      <c r="A233" s="65" t="s">
        <v>720</v>
      </c>
      <c r="B233" s="66" t="s">
        <v>721</v>
      </c>
      <c r="C233" s="67">
        <v>9102.9699999999975</v>
      </c>
      <c r="D233" s="67">
        <v>2515.6299999999997</v>
      </c>
      <c r="E233" s="67">
        <v>869.03</v>
      </c>
      <c r="F233" s="67">
        <v>10749.57</v>
      </c>
    </row>
    <row r="234" spans="1:9" x14ac:dyDescent="0.25">
      <c r="A234" s="65" t="s">
        <v>722</v>
      </c>
      <c r="B234" s="66" t="s">
        <v>723</v>
      </c>
      <c r="C234" s="67">
        <v>11283.009999999998</v>
      </c>
      <c r="D234" s="67">
        <v>1771.7900000000004</v>
      </c>
      <c r="E234" s="67">
        <v>495.62</v>
      </c>
      <c r="F234" s="67">
        <v>12559.18</v>
      </c>
    </row>
    <row r="235" spans="1:9" x14ac:dyDescent="0.25">
      <c r="A235" s="63" t="s">
        <v>724</v>
      </c>
      <c r="B235" s="59" t="s">
        <v>725</v>
      </c>
      <c r="C235" s="64">
        <v>366309.80000000005</v>
      </c>
      <c r="D235" s="64">
        <v>73898.899999999994</v>
      </c>
      <c r="E235" s="64">
        <v>30872.13</v>
      </c>
      <c r="F235" s="64">
        <v>409336.57</v>
      </c>
    </row>
    <row r="236" spans="1:9" x14ac:dyDescent="0.25">
      <c r="A236" s="65" t="s">
        <v>726</v>
      </c>
      <c r="B236" s="66" t="s">
        <v>727</v>
      </c>
      <c r="C236" s="67">
        <v>258601.97000000003</v>
      </c>
      <c r="D236" s="67">
        <v>21721.65</v>
      </c>
      <c r="E236" s="67">
        <v>0</v>
      </c>
      <c r="F236" s="67">
        <v>280323.62</v>
      </c>
      <c r="H236" s="60">
        <v>183933.24</v>
      </c>
      <c r="I236" s="70">
        <v>-96390.38</v>
      </c>
    </row>
    <row r="237" spans="1:9" x14ac:dyDescent="0.25">
      <c r="A237" s="65" t="s">
        <v>728</v>
      </c>
      <c r="B237" s="66" t="s">
        <v>725</v>
      </c>
      <c r="C237" s="67">
        <v>107707.82999999999</v>
      </c>
      <c r="D237" s="67">
        <v>52177.25</v>
      </c>
      <c r="E237" s="67">
        <v>30872.13</v>
      </c>
      <c r="F237" s="67">
        <v>129012.95000000001</v>
      </c>
    </row>
    <row r="238" spans="1:9" x14ac:dyDescent="0.25">
      <c r="A238" s="63" t="s">
        <v>729</v>
      </c>
      <c r="B238" s="59" t="s">
        <v>730</v>
      </c>
      <c r="C238" s="64">
        <v>7178886.0599999987</v>
      </c>
      <c r="D238" s="64">
        <v>1029651.4600000001</v>
      </c>
      <c r="E238" s="64">
        <v>9919.67</v>
      </c>
      <c r="F238" s="64">
        <v>8198617.8499999996</v>
      </c>
    </row>
    <row r="239" spans="1:9" x14ac:dyDescent="0.25">
      <c r="A239" s="63" t="s">
        <v>731</v>
      </c>
      <c r="B239" s="59" t="s">
        <v>732</v>
      </c>
      <c r="C239" s="64">
        <v>649967.21</v>
      </c>
      <c r="D239" s="64">
        <v>135750.18</v>
      </c>
      <c r="E239" s="64">
        <v>0</v>
      </c>
      <c r="F239" s="64">
        <v>785717.3899999999</v>
      </c>
      <c r="I239" s="72"/>
    </row>
    <row r="240" spans="1:9" x14ac:dyDescent="0.25">
      <c r="A240" s="65" t="s">
        <v>733</v>
      </c>
      <c r="B240" s="66" t="s">
        <v>734</v>
      </c>
      <c r="C240" s="67">
        <v>167160.43000000002</v>
      </c>
      <c r="D240" s="67">
        <v>33608.019999999997</v>
      </c>
      <c r="E240" s="67">
        <v>0</v>
      </c>
      <c r="F240" s="67">
        <v>200768.45000000004</v>
      </c>
      <c r="H240" s="60">
        <v>215589.44</v>
      </c>
      <c r="I240" s="70">
        <v>14820.989999999962</v>
      </c>
    </row>
    <row r="241" spans="1:9" x14ac:dyDescent="0.25">
      <c r="A241" s="65" t="s">
        <v>735</v>
      </c>
      <c r="B241" s="66" t="s">
        <v>736</v>
      </c>
      <c r="C241" s="67">
        <v>331576.71000000002</v>
      </c>
      <c r="D241" s="67">
        <v>70576.159999999989</v>
      </c>
      <c r="E241" s="67">
        <v>0</v>
      </c>
      <c r="F241" s="67">
        <v>402152.86999999994</v>
      </c>
      <c r="H241" s="60">
        <v>425530.47</v>
      </c>
      <c r="I241" s="70">
        <v>23377.600000000035</v>
      </c>
    </row>
    <row r="242" spans="1:9" x14ac:dyDescent="0.25">
      <c r="A242" s="65" t="s">
        <v>737</v>
      </c>
      <c r="B242" s="66" t="s">
        <v>738</v>
      </c>
      <c r="C242" s="67">
        <v>108839.26999999997</v>
      </c>
      <c r="D242" s="67">
        <v>13760.570000000002</v>
      </c>
      <c r="E242" s="67">
        <v>0</v>
      </c>
      <c r="F242" s="67">
        <v>122599.84</v>
      </c>
      <c r="H242" s="60">
        <v>138953.14000000001</v>
      </c>
      <c r="I242" s="70">
        <v>16353.300000000017</v>
      </c>
    </row>
    <row r="243" spans="1:9" x14ac:dyDescent="0.25">
      <c r="A243" s="65" t="s">
        <v>739</v>
      </c>
      <c r="B243" s="66" t="s">
        <v>740</v>
      </c>
      <c r="C243" s="67">
        <v>42390.799999999981</v>
      </c>
      <c r="D243" s="67">
        <v>17805.43</v>
      </c>
      <c r="E243" s="67">
        <v>0</v>
      </c>
      <c r="F243" s="67">
        <v>60196.229999999996</v>
      </c>
      <c r="H243" s="60">
        <v>69278.48</v>
      </c>
      <c r="I243" s="70">
        <v>9082.25</v>
      </c>
    </row>
    <row r="244" spans="1:9" x14ac:dyDescent="0.25">
      <c r="A244" s="63" t="s">
        <v>741</v>
      </c>
      <c r="B244" s="59" t="s">
        <v>742</v>
      </c>
      <c r="C244" s="64">
        <v>3912866.9799999991</v>
      </c>
      <c r="D244" s="64">
        <v>522335.75999999995</v>
      </c>
      <c r="E244" s="64">
        <v>8118.5700000000006</v>
      </c>
      <c r="F244" s="64">
        <v>4427084.17</v>
      </c>
    </row>
    <row r="245" spans="1:9" x14ac:dyDescent="0.25">
      <c r="A245" s="65" t="s">
        <v>743</v>
      </c>
      <c r="B245" s="66" t="s">
        <v>744</v>
      </c>
      <c r="C245" s="67">
        <v>1396653.98</v>
      </c>
      <c r="D245" s="67">
        <v>233557.53</v>
      </c>
      <c r="E245" s="67">
        <v>0</v>
      </c>
      <c r="F245" s="67">
        <v>1630211.5099999998</v>
      </c>
      <c r="H245" s="60">
        <v>2563357.09</v>
      </c>
      <c r="I245" s="71">
        <v>933145.58000000007</v>
      </c>
    </row>
    <row r="246" spans="1:9" x14ac:dyDescent="0.25">
      <c r="A246" s="65" t="s">
        <v>745</v>
      </c>
      <c r="B246" s="66" t="s">
        <v>746</v>
      </c>
      <c r="C246" s="67">
        <v>991243.97999999975</v>
      </c>
      <c r="D246" s="67">
        <v>212068.28999999998</v>
      </c>
      <c r="E246" s="67">
        <v>0</v>
      </c>
      <c r="F246" s="67">
        <v>1203312.27</v>
      </c>
      <c r="H246" s="60">
        <v>1774137.77</v>
      </c>
      <c r="I246" s="70">
        <v>-170089.62000000011</v>
      </c>
    </row>
    <row r="247" spans="1:9" x14ac:dyDescent="0.25">
      <c r="A247" s="65" t="s">
        <v>747</v>
      </c>
      <c r="B247" s="66" t="s">
        <v>748</v>
      </c>
      <c r="C247" s="67">
        <v>400735.88</v>
      </c>
      <c r="D247" s="67">
        <v>0</v>
      </c>
      <c r="E247" s="67">
        <v>0</v>
      </c>
      <c r="F247" s="67">
        <v>400735.88</v>
      </c>
    </row>
    <row r="248" spans="1:9" x14ac:dyDescent="0.25">
      <c r="A248" s="65" t="s">
        <v>749</v>
      </c>
      <c r="B248" s="66" t="s">
        <v>750</v>
      </c>
      <c r="C248" s="67">
        <v>9027.2800000000007</v>
      </c>
      <c r="D248" s="67">
        <v>22629.800000000003</v>
      </c>
      <c r="E248" s="67">
        <v>0</v>
      </c>
      <c r="F248" s="73">
        <v>31657.08</v>
      </c>
    </row>
    <row r="249" spans="1:9" x14ac:dyDescent="0.25">
      <c r="A249" s="65" t="s">
        <v>751</v>
      </c>
      <c r="B249" s="66" t="s">
        <v>752</v>
      </c>
      <c r="C249" s="67">
        <v>161644.73999999996</v>
      </c>
      <c r="D249" s="67">
        <v>7379.46</v>
      </c>
      <c r="E249" s="67">
        <v>0</v>
      </c>
      <c r="F249" s="73">
        <v>169024.19999999995</v>
      </c>
    </row>
    <row r="250" spans="1:9" x14ac:dyDescent="0.25">
      <c r="A250" s="65" t="s">
        <v>753</v>
      </c>
      <c r="B250" s="66" t="s">
        <v>754</v>
      </c>
      <c r="C250" s="67">
        <v>152235.79</v>
      </c>
      <c r="D250" s="67">
        <v>4130</v>
      </c>
      <c r="E250" s="67">
        <v>0</v>
      </c>
      <c r="F250" s="73">
        <v>156365.79</v>
      </c>
    </row>
    <row r="251" spans="1:9" x14ac:dyDescent="0.25">
      <c r="A251" s="65" t="s">
        <v>755</v>
      </c>
      <c r="B251" s="66" t="s">
        <v>756</v>
      </c>
      <c r="C251" s="67">
        <v>667115.67999999993</v>
      </c>
      <c r="D251" s="67">
        <v>33680.699999999997</v>
      </c>
      <c r="E251" s="67">
        <v>8118.5700000000006</v>
      </c>
      <c r="F251" s="73">
        <v>692677.80999999994</v>
      </c>
    </row>
    <row r="252" spans="1:9" x14ac:dyDescent="0.25">
      <c r="A252" s="65" t="s">
        <v>757</v>
      </c>
      <c r="B252" s="66" t="s">
        <v>758</v>
      </c>
      <c r="C252" s="67">
        <v>92717.09</v>
      </c>
      <c r="D252" s="67">
        <v>8889.98</v>
      </c>
      <c r="E252" s="67">
        <v>0</v>
      </c>
      <c r="F252" s="73">
        <v>101607.06999999999</v>
      </c>
    </row>
    <row r="253" spans="1:9" x14ac:dyDescent="0.25">
      <c r="A253" s="65" t="s">
        <v>759</v>
      </c>
      <c r="B253" s="66" t="s">
        <v>760</v>
      </c>
      <c r="C253" s="67">
        <v>98207.16</v>
      </c>
      <c r="D253" s="67">
        <v>0</v>
      </c>
      <c r="E253" s="67">
        <v>0</v>
      </c>
      <c r="F253" s="73">
        <v>98207.16</v>
      </c>
    </row>
    <row r="254" spans="1:9" x14ac:dyDescent="0.25">
      <c r="A254" s="65" t="s">
        <v>761</v>
      </c>
      <c r="B254" s="66" t="s">
        <v>425</v>
      </c>
      <c r="C254" s="67">
        <v>-56714.6</v>
      </c>
      <c r="D254" s="67">
        <v>0</v>
      </c>
      <c r="E254" s="67">
        <v>0</v>
      </c>
      <c r="F254" s="73">
        <v>-56714.6</v>
      </c>
    </row>
    <row r="255" spans="1:9" x14ac:dyDescent="0.25">
      <c r="A255" s="63" t="s">
        <v>762</v>
      </c>
      <c r="B255" s="59" t="s">
        <v>763</v>
      </c>
      <c r="C255" s="64">
        <v>190208.59999999998</v>
      </c>
      <c r="D255" s="64">
        <v>24155.56</v>
      </c>
      <c r="E255" s="64">
        <v>0</v>
      </c>
      <c r="F255" s="64">
        <v>214364.15999999997</v>
      </c>
    </row>
    <row r="256" spans="1:9" x14ac:dyDescent="0.25">
      <c r="A256" s="65" t="s">
        <v>764</v>
      </c>
      <c r="B256" s="66" t="s">
        <v>765</v>
      </c>
      <c r="C256" s="67">
        <v>4600.75</v>
      </c>
      <c r="D256" s="67">
        <v>4205</v>
      </c>
      <c r="E256" s="67">
        <v>0</v>
      </c>
      <c r="F256" s="73">
        <v>8805.75</v>
      </c>
    </row>
    <row r="257" spans="1:9" x14ac:dyDescent="0.25">
      <c r="A257" s="65" t="s">
        <v>766</v>
      </c>
      <c r="B257" s="66" t="s">
        <v>767</v>
      </c>
      <c r="C257" s="67">
        <v>65072.14</v>
      </c>
      <c r="D257" s="67">
        <v>914</v>
      </c>
      <c r="E257" s="67">
        <v>0</v>
      </c>
      <c r="F257" s="73">
        <v>65986.14</v>
      </c>
    </row>
    <row r="258" spans="1:9" x14ac:dyDescent="0.25">
      <c r="A258" s="65" t="s">
        <v>768</v>
      </c>
      <c r="B258" s="66" t="s">
        <v>769</v>
      </c>
      <c r="C258" s="67">
        <v>105730.70999999998</v>
      </c>
      <c r="D258" s="67">
        <v>19036.560000000001</v>
      </c>
      <c r="E258" s="67">
        <v>0</v>
      </c>
      <c r="F258" s="73">
        <v>124767.26999999997</v>
      </c>
    </row>
    <row r="259" spans="1:9" x14ac:dyDescent="0.25">
      <c r="A259" s="65" t="s">
        <v>770</v>
      </c>
      <c r="B259" s="66" t="s">
        <v>771</v>
      </c>
      <c r="C259" s="67">
        <v>14805</v>
      </c>
      <c r="D259" s="67">
        <v>0</v>
      </c>
      <c r="E259" s="67">
        <v>0</v>
      </c>
      <c r="F259" s="73">
        <v>14805</v>
      </c>
    </row>
    <row r="260" spans="1:9" x14ac:dyDescent="0.25">
      <c r="A260" s="63" t="s">
        <v>772</v>
      </c>
      <c r="B260" s="59" t="s">
        <v>773</v>
      </c>
      <c r="C260" s="64">
        <v>741893.28</v>
      </c>
      <c r="D260" s="64">
        <v>179290.31</v>
      </c>
      <c r="E260" s="64">
        <v>0</v>
      </c>
      <c r="F260" s="64">
        <v>921183.58999999985</v>
      </c>
    </row>
    <row r="261" spans="1:9" x14ac:dyDescent="0.25">
      <c r="A261" s="65" t="s">
        <v>774</v>
      </c>
      <c r="B261" s="66" t="s">
        <v>775</v>
      </c>
      <c r="C261" s="67">
        <v>276234.74</v>
      </c>
      <c r="D261" s="67">
        <v>49875</v>
      </c>
      <c r="E261" s="67">
        <v>0</v>
      </c>
      <c r="F261" s="67">
        <v>326109.74</v>
      </c>
      <c r="H261" s="60">
        <v>390166.84</v>
      </c>
      <c r="I261" s="70">
        <v>64057.100000000035</v>
      </c>
    </row>
    <row r="262" spans="1:9" x14ac:dyDescent="0.25">
      <c r="A262" s="65" t="s">
        <v>776</v>
      </c>
      <c r="B262" s="66" t="s">
        <v>777</v>
      </c>
      <c r="C262" s="67">
        <v>129832.43999999999</v>
      </c>
      <c r="D262" s="67">
        <v>29010.45</v>
      </c>
      <c r="E262" s="67">
        <v>0</v>
      </c>
      <c r="F262" s="67">
        <v>158842.89000000001</v>
      </c>
      <c r="H262" s="60">
        <v>179795.78</v>
      </c>
      <c r="I262" s="70">
        <v>20952.889999999985</v>
      </c>
    </row>
    <row r="263" spans="1:9" x14ac:dyDescent="0.25">
      <c r="A263" s="65" t="s">
        <v>778</v>
      </c>
      <c r="B263" s="66" t="s">
        <v>779</v>
      </c>
      <c r="C263" s="67">
        <v>246872.95</v>
      </c>
      <c r="D263" s="67">
        <v>41562.589999999997</v>
      </c>
      <c r="E263" s="67">
        <v>0</v>
      </c>
      <c r="F263" s="67">
        <v>288435.53999999998</v>
      </c>
      <c r="H263" s="60">
        <v>328977</v>
      </c>
      <c r="I263" s="70">
        <v>40541.460000000021</v>
      </c>
    </row>
    <row r="264" spans="1:9" x14ac:dyDescent="0.25">
      <c r="A264" s="65" t="s">
        <v>780</v>
      </c>
      <c r="B264" s="66" t="s">
        <v>781</v>
      </c>
      <c r="C264" s="67">
        <v>17180.91</v>
      </c>
      <c r="D264" s="67">
        <v>0</v>
      </c>
      <c r="E264" s="67">
        <v>0</v>
      </c>
      <c r="F264" s="67">
        <v>17180.91</v>
      </c>
      <c r="H264" s="60">
        <v>23704.13</v>
      </c>
      <c r="I264" s="70">
        <v>6523.2200000000012</v>
      </c>
    </row>
    <row r="265" spans="1:9" x14ac:dyDescent="0.25">
      <c r="A265" s="65" t="s">
        <v>782</v>
      </c>
      <c r="B265" s="66" t="s">
        <v>783</v>
      </c>
      <c r="C265" s="67">
        <v>1037.0999999999999</v>
      </c>
      <c r="D265" s="67">
        <v>0</v>
      </c>
      <c r="E265" s="67">
        <v>0</v>
      </c>
      <c r="F265" s="67">
        <v>1037.0999999999999</v>
      </c>
    </row>
    <row r="266" spans="1:9" x14ac:dyDescent="0.25">
      <c r="A266" s="65" t="s">
        <v>784</v>
      </c>
      <c r="B266" s="66" t="s">
        <v>785</v>
      </c>
      <c r="C266" s="67">
        <v>2000</v>
      </c>
      <c r="D266" s="67">
        <v>0</v>
      </c>
      <c r="E266" s="67">
        <v>0</v>
      </c>
      <c r="F266" s="67">
        <v>2000</v>
      </c>
    </row>
    <row r="267" spans="1:9" x14ac:dyDescent="0.25">
      <c r="A267" s="65" t="s">
        <v>786</v>
      </c>
      <c r="B267" s="66" t="s">
        <v>787</v>
      </c>
      <c r="C267" s="67">
        <v>7839.9999999999982</v>
      </c>
      <c r="D267" s="67">
        <v>0</v>
      </c>
      <c r="E267" s="67">
        <v>0</v>
      </c>
      <c r="F267" s="67">
        <v>7839.9999999999982</v>
      </c>
    </row>
    <row r="268" spans="1:9" x14ac:dyDescent="0.25">
      <c r="A268" s="65" t="s">
        <v>788</v>
      </c>
      <c r="B268" s="66" t="s">
        <v>789</v>
      </c>
      <c r="C268" s="67">
        <v>5355</v>
      </c>
      <c r="D268" s="67">
        <v>6441.4699999999993</v>
      </c>
      <c r="E268" s="67">
        <v>0</v>
      </c>
      <c r="F268" s="67">
        <v>11796.470000000005</v>
      </c>
    </row>
    <row r="269" spans="1:9" x14ac:dyDescent="0.25">
      <c r="A269" s="65" t="s">
        <v>790</v>
      </c>
      <c r="B269" s="66" t="s">
        <v>139</v>
      </c>
      <c r="C269" s="67">
        <v>55540.14</v>
      </c>
      <c r="D269" s="67">
        <v>52400.800000000003</v>
      </c>
      <c r="E269" s="67">
        <v>0</v>
      </c>
      <c r="F269" s="67">
        <v>107940.93999999999</v>
      </c>
      <c r="H269" s="60">
        <v>292500.87</v>
      </c>
      <c r="I269" s="70">
        <v>184559.93</v>
      </c>
    </row>
    <row r="270" spans="1:9" x14ac:dyDescent="0.25">
      <c r="A270" s="63" t="s">
        <v>791</v>
      </c>
      <c r="B270" s="59" t="s">
        <v>792</v>
      </c>
      <c r="C270" s="64">
        <v>98983.3</v>
      </c>
      <c r="D270" s="64">
        <v>0</v>
      </c>
      <c r="E270" s="64">
        <v>0</v>
      </c>
      <c r="F270" s="64">
        <v>98983.3</v>
      </c>
    </row>
    <row r="271" spans="1:9" x14ac:dyDescent="0.25">
      <c r="A271" s="65" t="s">
        <v>793</v>
      </c>
      <c r="B271" s="66" t="s">
        <v>794</v>
      </c>
      <c r="C271" s="67">
        <v>12313.74</v>
      </c>
      <c r="D271" s="67">
        <v>0</v>
      </c>
      <c r="E271" s="67">
        <v>0</v>
      </c>
      <c r="F271" s="67">
        <v>12313.74</v>
      </c>
    </row>
    <row r="272" spans="1:9" x14ac:dyDescent="0.25">
      <c r="A272" s="65" t="s">
        <v>795</v>
      </c>
      <c r="B272" s="66" t="s">
        <v>796</v>
      </c>
      <c r="C272" s="67">
        <v>86669.56</v>
      </c>
      <c r="D272" s="67">
        <v>0</v>
      </c>
      <c r="E272" s="67">
        <v>0</v>
      </c>
      <c r="F272" s="67">
        <v>86669.56</v>
      </c>
    </row>
    <row r="273" spans="1:6" x14ac:dyDescent="0.25">
      <c r="A273" s="65" t="s">
        <v>797</v>
      </c>
      <c r="B273" s="66" t="s">
        <v>798</v>
      </c>
      <c r="C273" s="67">
        <v>0</v>
      </c>
      <c r="D273" s="67">
        <v>0</v>
      </c>
      <c r="E273" s="67">
        <v>0</v>
      </c>
      <c r="F273" s="67">
        <v>0</v>
      </c>
    </row>
    <row r="274" spans="1:6" x14ac:dyDescent="0.25">
      <c r="A274" s="65" t="s">
        <v>799</v>
      </c>
      <c r="B274" s="66" t="s">
        <v>800</v>
      </c>
      <c r="C274" s="67">
        <v>0</v>
      </c>
      <c r="D274" s="67">
        <v>0</v>
      </c>
      <c r="E274" s="67">
        <v>0</v>
      </c>
      <c r="F274" s="67">
        <v>0</v>
      </c>
    </row>
    <row r="275" spans="1:6" x14ac:dyDescent="0.25">
      <c r="A275" s="65" t="s">
        <v>801</v>
      </c>
      <c r="B275" s="66" t="s">
        <v>802</v>
      </c>
      <c r="C275" s="67">
        <v>0</v>
      </c>
      <c r="D275" s="67">
        <v>0</v>
      </c>
      <c r="E275" s="67">
        <v>0</v>
      </c>
      <c r="F275" s="67">
        <v>0</v>
      </c>
    </row>
    <row r="276" spans="1:6" x14ac:dyDescent="0.25">
      <c r="A276" s="63" t="s">
        <v>803</v>
      </c>
      <c r="B276" s="59" t="s">
        <v>804</v>
      </c>
      <c r="C276" s="64">
        <v>13611.2</v>
      </c>
      <c r="D276" s="64">
        <v>4142.0599999999995</v>
      </c>
      <c r="E276" s="64">
        <v>0</v>
      </c>
      <c r="F276" s="64">
        <v>17753.260000000002</v>
      </c>
    </row>
    <row r="277" spans="1:6" x14ac:dyDescent="0.25">
      <c r="A277" s="65" t="s">
        <v>805</v>
      </c>
      <c r="B277" s="66" t="s">
        <v>806</v>
      </c>
      <c r="C277" s="67">
        <v>0</v>
      </c>
      <c r="D277" s="67">
        <v>0</v>
      </c>
      <c r="E277" s="67">
        <v>0</v>
      </c>
      <c r="F277" s="67">
        <v>0</v>
      </c>
    </row>
    <row r="278" spans="1:6" x14ac:dyDescent="0.25">
      <c r="A278" s="65" t="s">
        <v>807</v>
      </c>
      <c r="B278" s="66" t="s">
        <v>808</v>
      </c>
      <c r="C278" s="67">
        <v>13431.2</v>
      </c>
      <c r="D278" s="67">
        <v>4142.0599999999995</v>
      </c>
      <c r="E278" s="67">
        <v>0</v>
      </c>
      <c r="F278" s="67">
        <v>17573.260000000002</v>
      </c>
    </row>
    <row r="279" spans="1:6" x14ac:dyDescent="0.25">
      <c r="A279" s="65" t="s">
        <v>809</v>
      </c>
      <c r="B279" s="66" t="s">
        <v>810</v>
      </c>
      <c r="C279" s="67">
        <v>180</v>
      </c>
      <c r="D279" s="67">
        <v>0</v>
      </c>
      <c r="E279" s="67">
        <v>0</v>
      </c>
      <c r="F279" s="67">
        <v>180</v>
      </c>
    </row>
    <row r="280" spans="1:6" x14ac:dyDescent="0.25">
      <c r="A280" s="63" t="s">
        <v>811</v>
      </c>
      <c r="B280" s="59" t="s">
        <v>812</v>
      </c>
      <c r="C280" s="64">
        <v>1584966.6899999995</v>
      </c>
      <c r="D280" s="64">
        <v>168119.65000000002</v>
      </c>
      <c r="E280" s="64">
        <v>1801.1</v>
      </c>
      <c r="F280" s="64">
        <v>1751285.2400000002</v>
      </c>
    </row>
    <row r="281" spans="1:6" x14ac:dyDescent="0.25">
      <c r="A281" s="65" t="s">
        <v>813</v>
      </c>
      <c r="B281" s="66" t="s">
        <v>814</v>
      </c>
      <c r="C281" s="67">
        <v>28080.620000000003</v>
      </c>
      <c r="D281" s="67">
        <v>264.66999999999996</v>
      </c>
      <c r="E281" s="67">
        <v>0</v>
      </c>
      <c r="F281" s="67">
        <v>28345.290000000005</v>
      </c>
    </row>
    <row r="282" spans="1:6" x14ac:dyDescent="0.25">
      <c r="A282" s="65" t="s">
        <v>815</v>
      </c>
      <c r="B282" s="66" t="s">
        <v>816</v>
      </c>
      <c r="C282" s="67">
        <v>20635.27</v>
      </c>
      <c r="D282" s="67">
        <v>4656.21</v>
      </c>
      <c r="E282" s="67">
        <v>0</v>
      </c>
      <c r="F282" s="67">
        <v>25291.48</v>
      </c>
    </row>
    <row r="283" spans="1:6" x14ac:dyDescent="0.25">
      <c r="A283" s="65" t="s">
        <v>817</v>
      </c>
      <c r="B283" s="66" t="s">
        <v>818</v>
      </c>
      <c r="C283" s="67">
        <v>530339.52</v>
      </c>
      <c r="D283" s="67">
        <v>0</v>
      </c>
      <c r="E283" s="67">
        <v>0</v>
      </c>
      <c r="F283" s="73">
        <v>530339.52</v>
      </c>
    </row>
    <row r="284" spans="1:6" x14ac:dyDescent="0.25">
      <c r="A284" s="65" t="s">
        <v>819</v>
      </c>
      <c r="B284" s="66" t="s">
        <v>820</v>
      </c>
      <c r="C284" s="67">
        <v>161474.79</v>
      </c>
      <c r="D284" s="67">
        <v>13777.08</v>
      </c>
      <c r="E284" s="67">
        <v>1801.1</v>
      </c>
      <c r="F284" s="67">
        <v>173450.77</v>
      </c>
    </row>
    <row r="285" spans="1:6" x14ac:dyDescent="0.25">
      <c r="A285" s="65" t="s">
        <v>821</v>
      </c>
      <c r="B285" s="66" t="s">
        <v>822</v>
      </c>
      <c r="C285" s="67">
        <v>85359.439999999988</v>
      </c>
      <c r="D285" s="67">
        <v>44712.24000000002</v>
      </c>
      <c r="E285" s="67">
        <v>0</v>
      </c>
      <c r="F285" s="67">
        <v>130071.68000000001</v>
      </c>
    </row>
    <row r="286" spans="1:6" x14ac:dyDescent="0.25">
      <c r="A286" s="65" t="s">
        <v>823</v>
      </c>
      <c r="B286" s="66" t="s">
        <v>824</v>
      </c>
      <c r="C286" s="67">
        <v>4377.37</v>
      </c>
      <c r="D286" s="67">
        <v>41.01</v>
      </c>
      <c r="E286" s="67">
        <v>0</v>
      </c>
      <c r="F286" s="67">
        <v>4418.38</v>
      </c>
    </row>
    <row r="287" spans="1:6" x14ac:dyDescent="0.25">
      <c r="A287" s="65" t="s">
        <v>825</v>
      </c>
      <c r="B287" s="66" t="s">
        <v>826</v>
      </c>
      <c r="C287" s="67">
        <v>15159.31</v>
      </c>
      <c r="D287" s="67">
        <v>0</v>
      </c>
      <c r="E287" s="67">
        <v>0</v>
      </c>
      <c r="F287" s="67">
        <v>15159.31</v>
      </c>
    </row>
    <row r="288" spans="1:6" x14ac:dyDescent="0.25">
      <c r="A288" s="65" t="s">
        <v>827</v>
      </c>
      <c r="B288" s="66" t="s">
        <v>828</v>
      </c>
      <c r="C288" s="67">
        <v>37353.26</v>
      </c>
      <c r="D288" s="67">
        <v>16560.100000000002</v>
      </c>
      <c r="E288" s="67">
        <v>0</v>
      </c>
      <c r="F288" s="67">
        <v>53913.359999999986</v>
      </c>
    </row>
    <row r="289" spans="1:9" x14ac:dyDescent="0.25">
      <c r="A289" s="65" t="s">
        <v>829</v>
      </c>
      <c r="B289" s="66" t="s">
        <v>830</v>
      </c>
      <c r="C289" s="67">
        <v>107384</v>
      </c>
      <c r="D289" s="67">
        <v>29307</v>
      </c>
      <c r="E289" s="67">
        <v>0</v>
      </c>
      <c r="F289" s="67">
        <v>136691</v>
      </c>
    </row>
    <row r="290" spans="1:9" x14ac:dyDescent="0.25">
      <c r="A290" s="65" t="s">
        <v>831</v>
      </c>
      <c r="B290" s="66" t="s">
        <v>832</v>
      </c>
      <c r="C290" s="67">
        <v>594803.10999999952</v>
      </c>
      <c r="D290" s="67">
        <v>58801.339999999982</v>
      </c>
      <c r="E290" s="67">
        <v>0</v>
      </c>
      <c r="F290" s="67">
        <v>653604.45000000019</v>
      </c>
    </row>
    <row r="291" spans="1:9" x14ac:dyDescent="0.25">
      <c r="A291" s="63" t="s">
        <v>93</v>
      </c>
      <c r="B291" s="59" t="s">
        <v>833</v>
      </c>
      <c r="C291" s="64">
        <v>2463689.44</v>
      </c>
      <c r="D291" s="64">
        <v>1158560.32</v>
      </c>
      <c r="E291" s="64">
        <v>980</v>
      </c>
      <c r="F291" s="64">
        <v>3621269.7600000002</v>
      </c>
      <c r="H291" s="60">
        <v>5106536.54</v>
      </c>
      <c r="I291" s="71">
        <v>1485266.7799999998</v>
      </c>
    </row>
    <row r="292" spans="1:9" x14ac:dyDescent="0.25">
      <c r="A292" s="63" t="s">
        <v>834</v>
      </c>
      <c r="B292" s="59" t="s">
        <v>835</v>
      </c>
      <c r="C292" s="64">
        <v>2463689.44</v>
      </c>
      <c r="D292" s="64">
        <v>1158560.32</v>
      </c>
      <c r="E292" s="64">
        <v>980</v>
      </c>
      <c r="F292" s="64">
        <v>3621269.7600000002</v>
      </c>
      <c r="I292" s="74">
        <v>954927.25999999978</v>
      </c>
    </row>
    <row r="293" spans="1:9" x14ac:dyDescent="0.25">
      <c r="A293" s="63" t="s">
        <v>836</v>
      </c>
      <c r="B293" s="59" t="s">
        <v>837</v>
      </c>
      <c r="C293" s="64">
        <v>1614545.3600000003</v>
      </c>
      <c r="D293" s="64">
        <v>774570.26000000013</v>
      </c>
      <c r="E293" s="64">
        <v>980</v>
      </c>
      <c r="F293" s="64">
        <v>2388135.62</v>
      </c>
    </row>
    <row r="294" spans="1:9" x14ac:dyDescent="0.25">
      <c r="A294" s="65" t="s">
        <v>838</v>
      </c>
      <c r="B294" s="66" t="s">
        <v>839</v>
      </c>
      <c r="C294" s="67">
        <v>638448.07000000007</v>
      </c>
      <c r="D294" s="67">
        <v>337554.93000000005</v>
      </c>
      <c r="E294" s="67">
        <v>0</v>
      </c>
      <c r="F294" s="67">
        <v>976003</v>
      </c>
    </row>
    <row r="295" spans="1:9" x14ac:dyDescent="0.25">
      <c r="A295" s="65" t="s">
        <v>840</v>
      </c>
      <c r="B295" s="66" t="s">
        <v>841</v>
      </c>
      <c r="C295" s="67">
        <v>0</v>
      </c>
      <c r="D295" s="67">
        <v>52080</v>
      </c>
      <c r="E295" s="67">
        <v>0</v>
      </c>
      <c r="F295" s="67">
        <v>52080</v>
      </c>
    </row>
    <row r="296" spans="1:9" x14ac:dyDescent="0.25">
      <c r="A296" s="65" t="s">
        <v>842</v>
      </c>
      <c r="B296" s="66" t="s">
        <v>843</v>
      </c>
      <c r="C296" s="67">
        <v>239675.15</v>
      </c>
      <c r="D296" s="67">
        <v>288042.69</v>
      </c>
      <c r="E296" s="67">
        <v>980</v>
      </c>
      <c r="F296" s="67">
        <v>526737.83999999985</v>
      </c>
    </row>
    <row r="297" spans="1:9" x14ac:dyDescent="0.25">
      <c r="A297" s="65" t="s">
        <v>844</v>
      </c>
      <c r="B297" s="66" t="s">
        <v>845</v>
      </c>
      <c r="C297" s="67">
        <v>5000</v>
      </c>
      <c r="D297" s="67">
        <v>0</v>
      </c>
      <c r="E297" s="67">
        <v>0</v>
      </c>
      <c r="F297" s="67">
        <v>5000</v>
      </c>
    </row>
    <row r="298" spans="1:9" x14ac:dyDescent="0.25">
      <c r="A298" s="65" t="s">
        <v>846</v>
      </c>
      <c r="B298" s="66" t="s">
        <v>847</v>
      </c>
      <c r="C298" s="67">
        <v>661.65</v>
      </c>
      <c r="D298" s="67">
        <v>0</v>
      </c>
      <c r="E298" s="67">
        <v>0</v>
      </c>
      <c r="F298" s="67">
        <v>661.65</v>
      </c>
    </row>
    <row r="299" spans="1:9" x14ac:dyDescent="0.25">
      <c r="A299" s="65" t="s">
        <v>848</v>
      </c>
      <c r="B299" s="66" t="s">
        <v>849</v>
      </c>
      <c r="C299" s="67">
        <v>0</v>
      </c>
      <c r="D299" s="67">
        <v>0</v>
      </c>
      <c r="E299" s="67">
        <v>0</v>
      </c>
      <c r="F299" s="67">
        <v>0</v>
      </c>
    </row>
    <row r="300" spans="1:9" x14ac:dyDescent="0.25">
      <c r="A300" s="65" t="s">
        <v>850</v>
      </c>
      <c r="B300" s="66" t="s">
        <v>851</v>
      </c>
      <c r="C300" s="67">
        <v>94790.24</v>
      </c>
      <c r="D300" s="67">
        <v>88792.3</v>
      </c>
      <c r="E300" s="67">
        <v>0</v>
      </c>
      <c r="F300" s="67">
        <v>183582.53999999998</v>
      </c>
    </row>
    <row r="301" spans="1:9" x14ac:dyDescent="0.25">
      <c r="A301" s="65" t="s">
        <v>852</v>
      </c>
      <c r="B301" s="66" t="s">
        <v>853</v>
      </c>
      <c r="C301" s="67">
        <v>42983.759999999995</v>
      </c>
      <c r="D301" s="67">
        <v>8100.34</v>
      </c>
      <c r="E301" s="67">
        <v>0</v>
      </c>
      <c r="F301" s="67">
        <v>51084.100000000006</v>
      </c>
    </row>
    <row r="302" spans="1:9" x14ac:dyDescent="0.25">
      <c r="A302" s="65" t="s">
        <v>854</v>
      </c>
      <c r="B302" s="66" t="s">
        <v>855</v>
      </c>
      <c r="C302" s="67">
        <v>0</v>
      </c>
      <c r="D302" s="67">
        <v>0</v>
      </c>
      <c r="E302" s="67">
        <v>0</v>
      </c>
      <c r="F302" s="67">
        <v>0</v>
      </c>
    </row>
    <row r="303" spans="1:9" x14ac:dyDescent="0.25">
      <c r="A303" s="65" t="s">
        <v>856</v>
      </c>
      <c r="B303" s="66" t="s">
        <v>857</v>
      </c>
      <c r="C303" s="67">
        <v>0</v>
      </c>
      <c r="D303" s="67">
        <v>0</v>
      </c>
      <c r="E303" s="67">
        <v>0</v>
      </c>
      <c r="F303" s="67">
        <v>0</v>
      </c>
    </row>
    <row r="304" spans="1:9" x14ac:dyDescent="0.25">
      <c r="A304" s="65" t="s">
        <v>858</v>
      </c>
      <c r="B304" s="66" t="s">
        <v>859</v>
      </c>
      <c r="C304" s="67">
        <v>0</v>
      </c>
      <c r="D304" s="67">
        <v>0</v>
      </c>
      <c r="E304" s="67">
        <v>0</v>
      </c>
      <c r="F304" s="67">
        <v>0</v>
      </c>
    </row>
    <row r="305" spans="1:6" x14ac:dyDescent="0.25">
      <c r="A305" s="65" t="s">
        <v>860</v>
      </c>
      <c r="B305" s="66" t="s">
        <v>861</v>
      </c>
      <c r="C305" s="67">
        <v>0</v>
      </c>
      <c r="D305" s="67">
        <v>0</v>
      </c>
      <c r="E305" s="67">
        <v>0</v>
      </c>
      <c r="F305" s="67">
        <v>0</v>
      </c>
    </row>
    <row r="306" spans="1:6" x14ac:dyDescent="0.25">
      <c r="A306" s="65" t="s">
        <v>862</v>
      </c>
      <c r="B306" s="66" t="s">
        <v>863</v>
      </c>
      <c r="C306" s="67">
        <v>0</v>
      </c>
      <c r="D306" s="67">
        <v>0</v>
      </c>
      <c r="E306" s="67">
        <v>0</v>
      </c>
      <c r="F306" s="67">
        <v>0</v>
      </c>
    </row>
    <row r="307" spans="1:6" x14ac:dyDescent="0.25">
      <c r="A307" s="65" t="s">
        <v>864</v>
      </c>
      <c r="B307" s="66" t="s">
        <v>865</v>
      </c>
      <c r="C307" s="67">
        <v>0</v>
      </c>
      <c r="D307" s="67">
        <v>0</v>
      </c>
      <c r="E307" s="67">
        <v>0</v>
      </c>
      <c r="F307" s="67">
        <v>0</v>
      </c>
    </row>
    <row r="308" spans="1:6" x14ac:dyDescent="0.25">
      <c r="A308" s="65" t="s">
        <v>866</v>
      </c>
      <c r="B308" s="66" t="s">
        <v>867</v>
      </c>
      <c r="C308" s="67">
        <v>0</v>
      </c>
      <c r="D308" s="67">
        <v>0</v>
      </c>
      <c r="E308" s="67">
        <v>0</v>
      </c>
      <c r="F308" s="67">
        <v>0</v>
      </c>
    </row>
    <row r="309" spans="1:6" x14ac:dyDescent="0.25">
      <c r="A309" s="65" t="s">
        <v>868</v>
      </c>
      <c r="B309" s="66" t="s">
        <v>869</v>
      </c>
      <c r="C309" s="67">
        <v>952.54</v>
      </c>
      <c r="D309" s="67">
        <v>0</v>
      </c>
      <c r="E309" s="67">
        <v>0</v>
      </c>
      <c r="F309" s="67">
        <v>952.54</v>
      </c>
    </row>
    <row r="310" spans="1:6" x14ac:dyDescent="0.25">
      <c r="A310" s="65" t="s">
        <v>870</v>
      </c>
      <c r="B310" s="66" t="s">
        <v>871</v>
      </c>
      <c r="C310" s="67">
        <v>73390.16</v>
      </c>
      <c r="D310" s="67">
        <v>0</v>
      </c>
      <c r="E310" s="67">
        <v>0</v>
      </c>
      <c r="F310" s="67">
        <v>73390.16</v>
      </c>
    </row>
    <row r="311" spans="1:6" x14ac:dyDescent="0.25">
      <c r="A311" s="65" t="s">
        <v>872</v>
      </c>
      <c r="B311" s="66" t="s">
        <v>873</v>
      </c>
      <c r="C311" s="67">
        <v>4666.8</v>
      </c>
      <c r="D311" s="67">
        <v>0</v>
      </c>
      <c r="E311" s="67">
        <v>0</v>
      </c>
      <c r="F311" s="67">
        <v>4666.8</v>
      </c>
    </row>
    <row r="312" spans="1:6" x14ac:dyDescent="0.25">
      <c r="A312" s="65" t="s">
        <v>874</v>
      </c>
      <c r="B312" s="66" t="s">
        <v>875</v>
      </c>
      <c r="C312" s="67">
        <v>535128.28</v>
      </c>
      <c r="D312" s="67">
        <v>0</v>
      </c>
      <c r="E312" s="67">
        <v>0</v>
      </c>
      <c r="F312" s="67">
        <v>535128.28</v>
      </c>
    </row>
    <row r="313" spans="1:6" x14ac:dyDescent="0.25">
      <c r="A313" s="65" t="s">
        <v>876</v>
      </c>
      <c r="B313" s="66" t="s">
        <v>877</v>
      </c>
      <c r="C313" s="67">
        <v>12558.06</v>
      </c>
      <c r="D313" s="67">
        <v>0</v>
      </c>
      <c r="E313" s="67">
        <v>0</v>
      </c>
      <c r="F313" s="67">
        <v>12558.06</v>
      </c>
    </row>
    <row r="314" spans="1:6" x14ac:dyDescent="0.25">
      <c r="A314" s="65" t="s">
        <v>878</v>
      </c>
      <c r="B314" s="66" t="s">
        <v>879</v>
      </c>
      <c r="C314" s="67">
        <v>-82082.89</v>
      </c>
      <c r="D314" s="67">
        <v>0</v>
      </c>
      <c r="E314" s="67">
        <v>0</v>
      </c>
      <c r="F314" s="67">
        <v>-82082.89</v>
      </c>
    </row>
    <row r="315" spans="1:6" x14ac:dyDescent="0.25">
      <c r="A315" s="65" t="s">
        <v>880</v>
      </c>
      <c r="B315" s="66" t="s">
        <v>881</v>
      </c>
      <c r="C315" s="67">
        <v>4560</v>
      </c>
      <c r="D315" s="67">
        <v>0</v>
      </c>
      <c r="E315" s="67">
        <v>0</v>
      </c>
      <c r="F315" s="67">
        <v>4560</v>
      </c>
    </row>
    <row r="316" spans="1:6" x14ac:dyDescent="0.25">
      <c r="A316" s="65" t="s">
        <v>882</v>
      </c>
      <c r="B316" s="66" t="s">
        <v>883</v>
      </c>
      <c r="C316" s="67">
        <v>43813.54</v>
      </c>
      <c r="D316" s="67">
        <v>0</v>
      </c>
      <c r="E316" s="67">
        <v>0</v>
      </c>
      <c r="F316" s="67">
        <v>43813.54</v>
      </c>
    </row>
    <row r="317" spans="1:6" x14ac:dyDescent="0.25">
      <c r="A317" s="63" t="s">
        <v>884</v>
      </c>
      <c r="B317" s="59" t="s">
        <v>885</v>
      </c>
      <c r="C317" s="64">
        <v>139226.20000000001</v>
      </c>
      <c r="D317" s="64">
        <v>103451.70999999999</v>
      </c>
      <c r="E317" s="64">
        <v>0</v>
      </c>
      <c r="F317" s="64">
        <v>242677.91</v>
      </c>
    </row>
    <row r="318" spans="1:6" x14ac:dyDescent="0.25">
      <c r="A318" s="65" t="s">
        <v>886</v>
      </c>
      <c r="B318" s="66" t="s">
        <v>887</v>
      </c>
      <c r="C318" s="67">
        <v>121380.5</v>
      </c>
      <c r="D318" s="67">
        <v>103451.70999999999</v>
      </c>
      <c r="E318" s="67">
        <v>0</v>
      </c>
      <c r="F318" s="67">
        <v>224832.21</v>
      </c>
    </row>
    <row r="319" spans="1:6" x14ac:dyDescent="0.25">
      <c r="A319" s="65" t="s">
        <v>888</v>
      </c>
      <c r="B319" s="66" t="s">
        <v>889</v>
      </c>
      <c r="C319" s="67">
        <v>8785.7000000000007</v>
      </c>
      <c r="D319" s="67">
        <v>0</v>
      </c>
      <c r="E319" s="67">
        <v>0</v>
      </c>
      <c r="F319" s="67">
        <v>8785.7000000000007</v>
      </c>
    </row>
    <row r="320" spans="1:6" x14ac:dyDescent="0.25">
      <c r="A320" s="65" t="s">
        <v>890</v>
      </c>
      <c r="B320" s="66" t="s">
        <v>891</v>
      </c>
      <c r="C320" s="67">
        <v>3000</v>
      </c>
      <c r="D320" s="67">
        <v>0</v>
      </c>
      <c r="E320" s="67">
        <v>0</v>
      </c>
      <c r="F320" s="67">
        <v>3000</v>
      </c>
    </row>
    <row r="321" spans="1:6" x14ac:dyDescent="0.25">
      <c r="A321" s="65" t="s">
        <v>892</v>
      </c>
      <c r="B321" s="66" t="s">
        <v>893</v>
      </c>
      <c r="C321" s="67">
        <v>0</v>
      </c>
      <c r="D321" s="67">
        <v>0</v>
      </c>
      <c r="E321" s="67">
        <v>0</v>
      </c>
      <c r="F321" s="67">
        <v>0</v>
      </c>
    </row>
    <row r="322" spans="1:6" x14ac:dyDescent="0.25">
      <c r="A322" s="65" t="s">
        <v>894</v>
      </c>
      <c r="B322" s="66" t="s">
        <v>895</v>
      </c>
      <c r="C322" s="67">
        <v>6060</v>
      </c>
      <c r="D322" s="67">
        <v>0</v>
      </c>
      <c r="E322" s="67">
        <v>0</v>
      </c>
      <c r="F322" s="67">
        <v>6060</v>
      </c>
    </row>
    <row r="323" spans="1:6" x14ac:dyDescent="0.25">
      <c r="A323" s="63" t="s">
        <v>896</v>
      </c>
      <c r="B323" s="59" t="s">
        <v>897</v>
      </c>
      <c r="C323" s="64">
        <v>630428.32999999996</v>
      </c>
      <c r="D323" s="64">
        <v>274418.34999999998</v>
      </c>
      <c r="E323" s="64">
        <v>0</v>
      </c>
      <c r="F323" s="64">
        <v>904846.68</v>
      </c>
    </row>
    <row r="324" spans="1:6" x14ac:dyDescent="0.25">
      <c r="A324" s="65" t="s">
        <v>898</v>
      </c>
      <c r="B324" s="66" t="s">
        <v>899</v>
      </c>
      <c r="C324" s="67">
        <v>69137.840000000011</v>
      </c>
      <c r="D324" s="67">
        <v>29159.850000000002</v>
      </c>
      <c r="E324" s="67">
        <v>0</v>
      </c>
      <c r="F324" s="67">
        <v>98297.689999999988</v>
      </c>
    </row>
    <row r="325" spans="1:6" x14ac:dyDescent="0.25">
      <c r="A325" s="65" t="s">
        <v>900</v>
      </c>
      <c r="B325" s="66" t="s">
        <v>818</v>
      </c>
      <c r="C325" s="67">
        <v>483284.4</v>
      </c>
      <c r="D325" s="67">
        <v>242444.79999999999</v>
      </c>
      <c r="E325" s="67">
        <v>0</v>
      </c>
      <c r="F325" s="67">
        <v>725729.20000000007</v>
      </c>
    </row>
    <row r="326" spans="1:6" x14ac:dyDescent="0.25">
      <c r="A326" s="65" t="s">
        <v>901</v>
      </c>
      <c r="B326" s="66" t="s">
        <v>902</v>
      </c>
      <c r="C326" s="67">
        <v>157.80000000000001</v>
      </c>
      <c r="D326" s="67">
        <v>0</v>
      </c>
      <c r="E326" s="67">
        <v>0</v>
      </c>
      <c r="F326" s="67">
        <v>157.80000000000001</v>
      </c>
    </row>
    <row r="327" spans="1:6" x14ac:dyDescent="0.25">
      <c r="A327" s="65" t="s">
        <v>903</v>
      </c>
      <c r="B327" s="66" t="s">
        <v>904</v>
      </c>
      <c r="C327" s="67">
        <v>55975.199999999997</v>
      </c>
      <c r="D327" s="67">
        <v>0</v>
      </c>
      <c r="E327" s="67">
        <v>0</v>
      </c>
      <c r="F327" s="67">
        <v>55975.199999999997</v>
      </c>
    </row>
    <row r="328" spans="1:6" x14ac:dyDescent="0.25">
      <c r="A328" s="65" t="s">
        <v>905</v>
      </c>
      <c r="B328" s="66" t="s">
        <v>849</v>
      </c>
      <c r="C328" s="67">
        <v>0</v>
      </c>
      <c r="D328" s="67">
        <v>0</v>
      </c>
      <c r="E328" s="67">
        <v>0</v>
      </c>
      <c r="F328" s="67">
        <v>0</v>
      </c>
    </row>
    <row r="329" spans="1:6" x14ac:dyDescent="0.25">
      <c r="A329" s="65" t="s">
        <v>906</v>
      </c>
      <c r="B329" s="66" t="s">
        <v>907</v>
      </c>
      <c r="C329" s="67">
        <v>20123.089999999997</v>
      </c>
      <c r="D329" s="67">
        <v>2813.7</v>
      </c>
      <c r="E329" s="67">
        <v>0</v>
      </c>
      <c r="F329" s="67">
        <v>22936.79</v>
      </c>
    </row>
    <row r="330" spans="1:6" x14ac:dyDescent="0.25">
      <c r="A330" s="65" t="s">
        <v>908</v>
      </c>
      <c r="B330" s="66" t="s">
        <v>909</v>
      </c>
      <c r="C330" s="67">
        <v>1750</v>
      </c>
      <c r="D330" s="67">
        <v>0</v>
      </c>
      <c r="E330" s="67">
        <v>0</v>
      </c>
      <c r="F330" s="67">
        <v>1750</v>
      </c>
    </row>
    <row r="331" spans="1:6" x14ac:dyDescent="0.25">
      <c r="A331" s="63" t="s">
        <v>910</v>
      </c>
      <c r="B331" s="59" t="s">
        <v>911</v>
      </c>
      <c r="C331" s="64">
        <v>79489.55</v>
      </c>
      <c r="D331" s="64">
        <v>6120</v>
      </c>
      <c r="E331" s="64">
        <v>0</v>
      </c>
      <c r="F331" s="64">
        <v>85609.55</v>
      </c>
    </row>
    <row r="332" spans="1:6" x14ac:dyDescent="0.25">
      <c r="A332" s="65" t="s">
        <v>912</v>
      </c>
      <c r="B332" s="66" t="s">
        <v>913</v>
      </c>
      <c r="C332" s="67">
        <v>9876.02</v>
      </c>
      <c r="D332" s="67">
        <v>0</v>
      </c>
      <c r="E332" s="67">
        <v>0</v>
      </c>
      <c r="F332" s="67">
        <v>9876.02</v>
      </c>
    </row>
    <row r="333" spans="1:6" x14ac:dyDescent="0.25">
      <c r="A333" s="65" t="s">
        <v>914</v>
      </c>
      <c r="B333" s="66" t="s">
        <v>915</v>
      </c>
      <c r="C333" s="67">
        <v>8161.78</v>
      </c>
      <c r="D333" s="67">
        <v>0</v>
      </c>
      <c r="E333" s="67">
        <v>0</v>
      </c>
      <c r="F333" s="67">
        <v>8161.78</v>
      </c>
    </row>
    <row r="334" spans="1:6" x14ac:dyDescent="0.25">
      <c r="A334" s="65" t="s">
        <v>916</v>
      </c>
      <c r="B334" s="66" t="s">
        <v>917</v>
      </c>
      <c r="C334" s="67">
        <v>52827.819999999992</v>
      </c>
      <c r="D334" s="67">
        <v>6120</v>
      </c>
      <c r="E334" s="67">
        <v>0</v>
      </c>
      <c r="F334" s="67">
        <v>58947.819999999992</v>
      </c>
    </row>
    <row r="335" spans="1:6" x14ac:dyDescent="0.25">
      <c r="A335" s="65" t="s">
        <v>918</v>
      </c>
      <c r="B335" s="66" t="s">
        <v>919</v>
      </c>
      <c r="C335" s="67">
        <v>4135.3</v>
      </c>
      <c r="D335" s="67">
        <v>0</v>
      </c>
      <c r="E335" s="67">
        <v>0</v>
      </c>
      <c r="F335" s="67">
        <v>4135.3</v>
      </c>
    </row>
    <row r="336" spans="1:6" x14ac:dyDescent="0.25">
      <c r="A336" s="65" t="s">
        <v>920</v>
      </c>
      <c r="B336" s="66" t="s">
        <v>921</v>
      </c>
      <c r="C336" s="67">
        <v>4488.63</v>
      </c>
      <c r="D336" s="67">
        <v>0</v>
      </c>
      <c r="E336" s="67">
        <v>0</v>
      </c>
      <c r="F336" s="67">
        <v>4488.63</v>
      </c>
    </row>
    <row r="337" spans="1:9" x14ac:dyDescent="0.25">
      <c r="A337" s="63" t="s">
        <v>99</v>
      </c>
      <c r="B337" s="59" t="s">
        <v>922</v>
      </c>
      <c r="C337" s="64">
        <v>565482.21</v>
      </c>
      <c r="D337" s="64">
        <v>96636.39</v>
      </c>
      <c r="E337" s="64">
        <v>0</v>
      </c>
      <c r="F337" s="64">
        <v>662118.6</v>
      </c>
      <c r="H337" s="60">
        <v>645347.46</v>
      </c>
      <c r="I337" s="71">
        <v>-16771.140000000014</v>
      </c>
    </row>
    <row r="338" spans="1:9" x14ac:dyDescent="0.25">
      <c r="A338" s="63" t="s">
        <v>923</v>
      </c>
      <c r="B338" s="59" t="s">
        <v>922</v>
      </c>
      <c r="C338" s="64">
        <v>565482.21</v>
      </c>
      <c r="D338" s="64">
        <v>96636.39</v>
      </c>
      <c r="E338" s="64">
        <v>0</v>
      </c>
      <c r="F338" s="64">
        <v>662118.6</v>
      </c>
    </row>
    <row r="339" spans="1:9" x14ac:dyDescent="0.25">
      <c r="A339" s="63" t="s">
        <v>924</v>
      </c>
      <c r="B339" s="59" t="s">
        <v>925</v>
      </c>
      <c r="C339" s="64">
        <v>565482.21</v>
      </c>
      <c r="D339" s="64">
        <v>96636.39</v>
      </c>
      <c r="E339" s="64">
        <v>0</v>
      </c>
      <c r="F339" s="64">
        <v>662118.6</v>
      </c>
    </row>
    <row r="340" spans="1:9" x14ac:dyDescent="0.25">
      <c r="A340" s="65" t="s">
        <v>926</v>
      </c>
      <c r="B340" s="66" t="s">
        <v>927</v>
      </c>
      <c r="C340" s="67">
        <v>27160.7</v>
      </c>
      <c r="D340" s="67">
        <v>0</v>
      </c>
      <c r="E340" s="67">
        <v>0</v>
      </c>
      <c r="F340" s="67">
        <v>27160.7</v>
      </c>
    </row>
    <row r="341" spans="1:9" x14ac:dyDescent="0.25">
      <c r="A341" s="65" t="s">
        <v>928</v>
      </c>
      <c r="B341" s="66" t="s">
        <v>929</v>
      </c>
      <c r="C341" s="67">
        <v>27025.79</v>
      </c>
      <c r="D341" s="67">
        <v>11125.51</v>
      </c>
      <c r="E341" s="67">
        <v>0</v>
      </c>
      <c r="F341" s="67">
        <v>38151.300000000003</v>
      </c>
    </row>
    <row r="342" spans="1:9" x14ac:dyDescent="0.25">
      <c r="A342" s="65" t="s">
        <v>930</v>
      </c>
      <c r="B342" s="66" t="s">
        <v>931</v>
      </c>
      <c r="C342" s="67">
        <v>0</v>
      </c>
      <c r="D342" s="67">
        <v>0</v>
      </c>
      <c r="E342" s="67">
        <v>0</v>
      </c>
      <c r="F342" s="67">
        <v>0</v>
      </c>
    </row>
    <row r="343" spans="1:9" x14ac:dyDescent="0.25">
      <c r="A343" s="65" t="s">
        <v>932</v>
      </c>
      <c r="B343" s="66" t="s">
        <v>933</v>
      </c>
      <c r="C343" s="67">
        <v>511295.72</v>
      </c>
      <c r="D343" s="67">
        <v>85510.88</v>
      </c>
      <c r="E343" s="67">
        <v>0</v>
      </c>
      <c r="F343" s="67">
        <v>596806.6</v>
      </c>
    </row>
    <row r="344" spans="1:9" x14ac:dyDescent="0.25">
      <c r="A344" s="63" t="s">
        <v>934</v>
      </c>
      <c r="B344" s="59" t="s">
        <v>935</v>
      </c>
      <c r="C344" s="64">
        <v>22042.799999999999</v>
      </c>
      <c r="D344" s="64">
        <v>0</v>
      </c>
      <c r="E344" s="64">
        <v>0</v>
      </c>
      <c r="F344" s="64">
        <v>22042.799999999999</v>
      </c>
    </row>
    <row r="345" spans="1:9" x14ac:dyDescent="0.25">
      <c r="A345" s="63" t="s">
        <v>936</v>
      </c>
      <c r="B345" s="59" t="s">
        <v>935</v>
      </c>
      <c r="C345" s="64">
        <v>22042.799999999999</v>
      </c>
      <c r="D345" s="64">
        <v>0</v>
      </c>
      <c r="E345" s="64">
        <v>0</v>
      </c>
      <c r="F345" s="64">
        <v>22042.799999999999</v>
      </c>
    </row>
    <row r="346" spans="1:9" x14ac:dyDescent="0.25">
      <c r="A346" s="63" t="s">
        <v>937</v>
      </c>
      <c r="B346" s="59" t="s">
        <v>938</v>
      </c>
      <c r="C346" s="64">
        <v>14842.8</v>
      </c>
      <c r="D346" s="64">
        <v>0</v>
      </c>
      <c r="E346" s="64">
        <v>0</v>
      </c>
      <c r="F346" s="64">
        <v>14842.8</v>
      </c>
    </row>
    <row r="347" spans="1:9" x14ac:dyDescent="0.25">
      <c r="A347" s="65" t="s">
        <v>939</v>
      </c>
      <c r="B347" s="66" t="s">
        <v>940</v>
      </c>
      <c r="C347" s="67">
        <v>14842.8</v>
      </c>
      <c r="D347" s="67">
        <v>0</v>
      </c>
      <c r="E347" s="67">
        <v>0</v>
      </c>
      <c r="F347" s="67">
        <v>14842.8</v>
      </c>
    </row>
    <row r="348" spans="1:9" x14ac:dyDescent="0.25">
      <c r="A348" s="63" t="s">
        <v>941</v>
      </c>
      <c r="B348" s="59" t="s">
        <v>942</v>
      </c>
      <c r="C348" s="64">
        <v>7200</v>
      </c>
      <c r="D348" s="64">
        <v>0</v>
      </c>
      <c r="E348" s="64">
        <v>0</v>
      </c>
      <c r="F348" s="64">
        <v>7200</v>
      </c>
    </row>
    <row r="349" spans="1:9" x14ac:dyDescent="0.25">
      <c r="A349" s="65" t="s">
        <v>943</v>
      </c>
      <c r="B349" s="66" t="s">
        <v>944</v>
      </c>
      <c r="C349" s="67">
        <v>0</v>
      </c>
      <c r="D349" s="67">
        <v>0</v>
      </c>
      <c r="E349" s="67">
        <v>0</v>
      </c>
      <c r="F349" s="67">
        <v>0</v>
      </c>
    </row>
    <row r="350" spans="1:9" x14ac:dyDescent="0.25">
      <c r="A350" s="65" t="s">
        <v>945</v>
      </c>
      <c r="B350" s="66" t="s">
        <v>946</v>
      </c>
      <c r="C350" s="67">
        <v>7200</v>
      </c>
      <c r="D350" s="67">
        <v>0</v>
      </c>
      <c r="E350" s="67">
        <v>0</v>
      </c>
      <c r="F350" s="67">
        <v>7200</v>
      </c>
    </row>
    <row r="351" spans="1:9" x14ac:dyDescent="0.25">
      <c r="A351" s="63" t="s">
        <v>947</v>
      </c>
      <c r="B351" s="59" t="s">
        <v>948</v>
      </c>
      <c r="C351" s="64">
        <v>7199721.6699999999</v>
      </c>
      <c r="D351" s="64">
        <v>612090.99</v>
      </c>
      <c r="E351" s="64">
        <v>0</v>
      </c>
      <c r="F351" s="64">
        <v>7811812.6599999983</v>
      </c>
    </row>
    <row r="352" spans="1:9" x14ac:dyDescent="0.25">
      <c r="A352" s="63" t="s">
        <v>949</v>
      </c>
      <c r="B352" s="59" t="s">
        <v>948</v>
      </c>
      <c r="C352" s="64">
        <v>7199721.6699999999</v>
      </c>
      <c r="D352" s="64">
        <v>612090.99</v>
      </c>
      <c r="E352" s="64">
        <v>0</v>
      </c>
      <c r="F352" s="64">
        <v>7811812.6599999983</v>
      </c>
    </row>
    <row r="353" spans="1:6" x14ac:dyDescent="0.25">
      <c r="A353" s="63" t="s">
        <v>950</v>
      </c>
      <c r="B353" s="59" t="s">
        <v>951</v>
      </c>
      <c r="C353" s="64">
        <v>7128080.2999999998</v>
      </c>
      <c r="D353" s="64">
        <v>599283.87999999989</v>
      </c>
      <c r="E353" s="64">
        <v>0</v>
      </c>
      <c r="F353" s="64">
        <v>7727364.1799999988</v>
      </c>
    </row>
    <row r="354" spans="1:6" x14ac:dyDescent="0.25">
      <c r="A354" s="65" t="s">
        <v>952</v>
      </c>
      <c r="B354" s="66" t="s">
        <v>953</v>
      </c>
      <c r="C354" s="67">
        <v>50578.23</v>
      </c>
      <c r="D354" s="67">
        <v>23397.61</v>
      </c>
      <c r="E354" s="67">
        <v>0</v>
      </c>
      <c r="F354" s="67">
        <v>73975.839999999997</v>
      </c>
    </row>
    <row r="355" spans="1:6" x14ac:dyDescent="0.25">
      <c r="A355" s="65" t="s">
        <v>954</v>
      </c>
      <c r="B355" s="66" t="s">
        <v>955</v>
      </c>
      <c r="C355" s="67">
        <v>39712.370000000003</v>
      </c>
      <c r="D355" s="67">
        <v>10218.44</v>
      </c>
      <c r="E355" s="67">
        <v>0</v>
      </c>
      <c r="F355" s="67">
        <v>49930.81</v>
      </c>
    </row>
    <row r="356" spans="1:6" x14ac:dyDescent="0.25">
      <c r="A356" s="65" t="s">
        <v>956</v>
      </c>
      <c r="B356" s="66" t="s">
        <v>957</v>
      </c>
      <c r="C356" s="67">
        <v>425347.93</v>
      </c>
      <c r="D356" s="67">
        <v>84426.94</v>
      </c>
      <c r="E356" s="67">
        <v>0</v>
      </c>
      <c r="F356" s="67">
        <v>509774.87</v>
      </c>
    </row>
    <row r="357" spans="1:6" x14ac:dyDescent="0.25">
      <c r="A357" s="65" t="s">
        <v>958</v>
      </c>
      <c r="B357" s="66" t="s">
        <v>959</v>
      </c>
      <c r="C357" s="67">
        <v>38876.379999999997</v>
      </c>
      <c r="D357" s="67">
        <v>8463.74</v>
      </c>
      <c r="E357" s="67">
        <v>0</v>
      </c>
      <c r="F357" s="67">
        <v>47340.12</v>
      </c>
    </row>
    <row r="358" spans="1:6" x14ac:dyDescent="0.25">
      <c r="A358" s="65" t="s">
        <v>960</v>
      </c>
      <c r="B358" s="66" t="s">
        <v>961</v>
      </c>
      <c r="C358" s="67">
        <v>215839.12</v>
      </c>
      <c r="D358" s="67">
        <v>41740.89</v>
      </c>
      <c r="E358" s="67">
        <v>0</v>
      </c>
      <c r="F358" s="67">
        <v>257580.01</v>
      </c>
    </row>
    <row r="359" spans="1:6" x14ac:dyDescent="0.25">
      <c r="A359" s="65" t="s">
        <v>962</v>
      </c>
      <c r="B359" s="66" t="s">
        <v>963</v>
      </c>
      <c r="C359" s="67">
        <v>355103.66</v>
      </c>
      <c r="D359" s="67">
        <v>64057.67</v>
      </c>
      <c r="E359" s="67">
        <v>0</v>
      </c>
      <c r="F359" s="67">
        <v>419161.33</v>
      </c>
    </row>
    <row r="360" spans="1:6" x14ac:dyDescent="0.25">
      <c r="A360" s="65" t="s">
        <v>964</v>
      </c>
      <c r="B360" s="66" t="s">
        <v>965</v>
      </c>
      <c r="C360" s="67">
        <v>8573.61</v>
      </c>
      <c r="D360" s="67">
        <v>2013.96</v>
      </c>
      <c r="E360" s="67">
        <v>0</v>
      </c>
      <c r="F360" s="67">
        <v>10587.57</v>
      </c>
    </row>
    <row r="361" spans="1:6" x14ac:dyDescent="0.25">
      <c r="A361" s="65" t="s">
        <v>966</v>
      </c>
      <c r="B361" s="66" t="s">
        <v>967</v>
      </c>
      <c r="C361" s="67">
        <v>5953772.5</v>
      </c>
      <c r="D361" s="67">
        <v>359416.3</v>
      </c>
      <c r="E361" s="67">
        <v>0</v>
      </c>
      <c r="F361" s="67">
        <v>6313188.7999999998</v>
      </c>
    </row>
    <row r="362" spans="1:6" x14ac:dyDescent="0.25">
      <c r="A362" s="65" t="s">
        <v>968</v>
      </c>
      <c r="B362" s="66" t="s">
        <v>969</v>
      </c>
      <c r="C362" s="67">
        <v>33289.980000000003</v>
      </c>
      <c r="D362" s="67">
        <v>5548.33</v>
      </c>
      <c r="E362" s="67">
        <v>0</v>
      </c>
      <c r="F362" s="67">
        <v>38838.31</v>
      </c>
    </row>
    <row r="363" spans="1:6" x14ac:dyDescent="0.25">
      <c r="A363" s="65" t="s">
        <v>970</v>
      </c>
      <c r="B363" s="66" t="s">
        <v>971</v>
      </c>
      <c r="C363" s="67">
        <v>6986.52</v>
      </c>
      <c r="D363" s="67">
        <v>0</v>
      </c>
      <c r="E363" s="67">
        <v>0</v>
      </c>
      <c r="F363" s="67">
        <v>6986.52</v>
      </c>
    </row>
    <row r="364" spans="1:6" x14ac:dyDescent="0.25">
      <c r="A364" s="63" t="s">
        <v>972</v>
      </c>
      <c r="B364" s="59" t="s">
        <v>973</v>
      </c>
      <c r="C364" s="64">
        <v>24055.4</v>
      </c>
      <c r="D364" s="64">
        <v>4798.68</v>
      </c>
      <c r="E364" s="64">
        <v>0</v>
      </c>
      <c r="F364" s="64">
        <v>28854.080000000002</v>
      </c>
    </row>
    <row r="365" spans="1:6" x14ac:dyDescent="0.25">
      <c r="A365" s="65" t="s">
        <v>974</v>
      </c>
      <c r="B365" s="66" t="s">
        <v>492</v>
      </c>
      <c r="C365" s="67">
        <v>24055.4</v>
      </c>
      <c r="D365" s="67">
        <v>4798.68</v>
      </c>
      <c r="E365" s="67">
        <v>0</v>
      </c>
      <c r="F365" s="67">
        <v>28854.080000000002</v>
      </c>
    </row>
    <row r="366" spans="1:6" x14ac:dyDescent="0.25">
      <c r="A366" s="63" t="s">
        <v>975</v>
      </c>
      <c r="B366" s="59" t="s">
        <v>976</v>
      </c>
      <c r="C366" s="64">
        <v>41793.999999999993</v>
      </c>
      <c r="D366" s="64">
        <v>8008.43</v>
      </c>
      <c r="E366" s="64">
        <v>0</v>
      </c>
      <c r="F366" s="64">
        <v>49802.43</v>
      </c>
    </row>
    <row r="367" spans="1:6" x14ac:dyDescent="0.25">
      <c r="A367" s="65" t="s">
        <v>977</v>
      </c>
      <c r="B367" s="66" t="s">
        <v>953</v>
      </c>
      <c r="C367" s="67">
        <v>32873.56</v>
      </c>
      <c r="D367" s="67">
        <v>5578.7</v>
      </c>
      <c r="E367" s="67">
        <v>0</v>
      </c>
      <c r="F367" s="67">
        <v>38452.26</v>
      </c>
    </row>
    <row r="368" spans="1:6" x14ac:dyDescent="0.25">
      <c r="A368" s="65" t="s">
        <v>978</v>
      </c>
      <c r="B368" s="66" t="s">
        <v>955</v>
      </c>
      <c r="C368" s="67">
        <v>6128.46</v>
      </c>
      <c r="D368" s="67">
        <v>1768.15</v>
      </c>
      <c r="E368" s="67">
        <v>0</v>
      </c>
      <c r="F368" s="67">
        <v>7896.61</v>
      </c>
    </row>
    <row r="369" spans="1:6" x14ac:dyDescent="0.25">
      <c r="A369" s="65" t="s">
        <v>979</v>
      </c>
      <c r="B369" s="66" t="s">
        <v>980</v>
      </c>
      <c r="C369" s="67">
        <v>0</v>
      </c>
      <c r="D369" s="67">
        <v>0</v>
      </c>
      <c r="E369" s="67">
        <v>0</v>
      </c>
      <c r="F369" s="67">
        <v>0</v>
      </c>
    </row>
    <row r="370" spans="1:6" x14ac:dyDescent="0.25">
      <c r="A370" s="65" t="s">
        <v>981</v>
      </c>
      <c r="B370" s="66" t="s">
        <v>959</v>
      </c>
      <c r="C370" s="67">
        <v>1279.22</v>
      </c>
      <c r="D370" s="67">
        <v>473.91</v>
      </c>
      <c r="E370" s="67">
        <v>0</v>
      </c>
      <c r="F370" s="67">
        <v>1753.13</v>
      </c>
    </row>
    <row r="371" spans="1:6" x14ac:dyDescent="0.25">
      <c r="A371" s="65" t="s">
        <v>982</v>
      </c>
      <c r="B371" s="66" t="s">
        <v>961</v>
      </c>
      <c r="C371" s="67">
        <v>375.34</v>
      </c>
      <c r="D371" s="67">
        <v>187.67</v>
      </c>
      <c r="E371" s="67">
        <v>0</v>
      </c>
      <c r="F371" s="67">
        <v>563.01</v>
      </c>
    </row>
    <row r="372" spans="1:6" x14ac:dyDescent="0.25">
      <c r="A372" s="65" t="s">
        <v>983</v>
      </c>
      <c r="B372" s="66" t="s">
        <v>963</v>
      </c>
      <c r="C372" s="67">
        <v>0</v>
      </c>
      <c r="D372" s="67">
        <v>0</v>
      </c>
      <c r="E372" s="67">
        <v>0</v>
      </c>
      <c r="F372" s="67">
        <v>0</v>
      </c>
    </row>
    <row r="373" spans="1:6" x14ac:dyDescent="0.25">
      <c r="A373" s="65" t="s">
        <v>984</v>
      </c>
      <c r="B373" s="66" t="s">
        <v>965</v>
      </c>
      <c r="C373" s="67">
        <v>1137.42</v>
      </c>
      <c r="D373" s="67">
        <v>0</v>
      </c>
      <c r="E373" s="67">
        <v>0</v>
      </c>
      <c r="F373" s="67">
        <v>1137.42</v>
      </c>
    </row>
    <row r="374" spans="1:6" x14ac:dyDescent="0.25">
      <c r="A374" s="65" t="s">
        <v>985</v>
      </c>
      <c r="B374" s="66" t="s">
        <v>967</v>
      </c>
      <c r="C374" s="67">
        <v>0</v>
      </c>
      <c r="D374" s="67">
        <v>0</v>
      </c>
      <c r="E374" s="67">
        <v>0</v>
      </c>
      <c r="F374" s="67">
        <v>0</v>
      </c>
    </row>
    <row r="375" spans="1:6" x14ac:dyDescent="0.25">
      <c r="A375" s="63" t="s">
        <v>986</v>
      </c>
      <c r="B375" s="59" t="s">
        <v>987</v>
      </c>
      <c r="C375" s="64">
        <v>5791.97</v>
      </c>
      <c r="D375" s="64">
        <v>0</v>
      </c>
      <c r="E375" s="64">
        <v>0</v>
      </c>
      <c r="F375" s="64">
        <v>5791.97</v>
      </c>
    </row>
    <row r="376" spans="1:6" x14ac:dyDescent="0.25">
      <c r="A376" s="65" t="s">
        <v>988</v>
      </c>
      <c r="B376" s="66" t="s">
        <v>492</v>
      </c>
      <c r="C376" s="67">
        <v>5791.97</v>
      </c>
      <c r="D376" s="67">
        <v>0</v>
      </c>
      <c r="E376" s="67">
        <v>0</v>
      </c>
      <c r="F376" s="67">
        <v>5791.97</v>
      </c>
    </row>
    <row r="377" spans="1:6" x14ac:dyDescent="0.25">
      <c r="A377" s="63" t="s">
        <v>989</v>
      </c>
      <c r="B377" s="59" t="s">
        <v>990</v>
      </c>
      <c r="C377" s="64">
        <v>-534984.74000000011</v>
      </c>
      <c r="D377" s="64">
        <v>16817.75</v>
      </c>
      <c r="E377" s="64">
        <v>139652.69</v>
      </c>
      <c r="F377" s="64">
        <v>-657819.68000000005</v>
      </c>
    </row>
    <row r="378" spans="1:6" x14ac:dyDescent="0.25">
      <c r="A378" s="63" t="s">
        <v>991</v>
      </c>
      <c r="B378" s="59" t="s">
        <v>992</v>
      </c>
      <c r="C378" s="64">
        <v>-534984.74000000011</v>
      </c>
      <c r="D378" s="64">
        <v>16817.75</v>
      </c>
      <c r="E378" s="64">
        <v>139652.69</v>
      </c>
      <c r="F378" s="64">
        <v>-657819.68000000005</v>
      </c>
    </row>
    <row r="379" spans="1:6" x14ac:dyDescent="0.25">
      <c r="A379" s="63" t="s">
        <v>993</v>
      </c>
      <c r="B379" s="59" t="s">
        <v>994</v>
      </c>
      <c r="C379" s="64">
        <v>79864.95</v>
      </c>
      <c r="D379" s="64">
        <v>16817.75</v>
      </c>
      <c r="E379" s="64">
        <v>0</v>
      </c>
      <c r="F379" s="64">
        <v>96682.699999999983</v>
      </c>
    </row>
    <row r="380" spans="1:6" x14ac:dyDescent="0.25">
      <c r="A380" s="65" t="s">
        <v>995</v>
      </c>
      <c r="B380" s="66" t="s">
        <v>996</v>
      </c>
      <c r="C380" s="67">
        <v>25832.22</v>
      </c>
      <c r="D380" s="67">
        <v>7313.67</v>
      </c>
      <c r="E380" s="67">
        <v>0</v>
      </c>
      <c r="F380" s="67">
        <v>33145.89</v>
      </c>
    </row>
    <row r="381" spans="1:6" x14ac:dyDescent="0.25">
      <c r="A381" s="65" t="s">
        <v>997</v>
      </c>
      <c r="B381" s="66" t="s">
        <v>998</v>
      </c>
      <c r="C381" s="67">
        <v>15967.25</v>
      </c>
      <c r="D381" s="67">
        <v>986.7</v>
      </c>
      <c r="E381" s="67">
        <v>0</v>
      </c>
      <c r="F381" s="67">
        <v>16953.95</v>
      </c>
    </row>
    <row r="382" spans="1:6" x14ac:dyDescent="0.25">
      <c r="A382" s="65" t="s">
        <v>999</v>
      </c>
      <c r="B382" s="66" t="s">
        <v>1000</v>
      </c>
      <c r="C382" s="67">
        <v>38065.479999999996</v>
      </c>
      <c r="D382" s="67">
        <v>8517.3799999999992</v>
      </c>
      <c r="E382" s="67">
        <v>0</v>
      </c>
      <c r="F382" s="67">
        <v>46582.859999999993</v>
      </c>
    </row>
    <row r="383" spans="1:6" x14ac:dyDescent="0.25">
      <c r="A383" s="63" t="s">
        <v>1001</v>
      </c>
      <c r="B383" s="59" t="s">
        <v>994</v>
      </c>
      <c r="C383" s="64">
        <v>-614849.69000000006</v>
      </c>
      <c r="D383" s="64">
        <v>0</v>
      </c>
      <c r="E383" s="64">
        <v>139652.69</v>
      </c>
      <c r="F383" s="64">
        <v>-754502.38</v>
      </c>
    </row>
    <row r="384" spans="1:6" x14ac:dyDescent="0.25">
      <c r="A384" s="65" t="s">
        <v>1002</v>
      </c>
      <c r="B384" s="66" t="s">
        <v>1003</v>
      </c>
      <c r="C384" s="67">
        <v>-627.49</v>
      </c>
      <c r="D384" s="67">
        <v>0</v>
      </c>
      <c r="E384" s="67">
        <v>4735.2000000000007</v>
      </c>
      <c r="F384" s="67">
        <v>-5362.6900000000005</v>
      </c>
    </row>
    <row r="385" spans="1:10" x14ac:dyDescent="0.25">
      <c r="A385" s="65" t="s">
        <v>1004</v>
      </c>
      <c r="B385" s="66" t="s">
        <v>1005</v>
      </c>
      <c r="C385" s="67">
        <v>-614222.20000000007</v>
      </c>
      <c r="D385" s="67">
        <v>0</v>
      </c>
      <c r="E385" s="67">
        <v>134917.49</v>
      </c>
      <c r="F385" s="67">
        <v>-749139.69000000006</v>
      </c>
      <c r="H385" s="60">
        <v>-134917.49</v>
      </c>
      <c r="I385" s="60">
        <v>481001.5</v>
      </c>
      <c r="J385" s="71">
        <v>346084.01</v>
      </c>
    </row>
    <row r="386" spans="1:10" x14ac:dyDescent="0.25">
      <c r="A386" s="63" t="s">
        <v>1006</v>
      </c>
      <c r="B386" s="59" t="s">
        <v>1007</v>
      </c>
      <c r="C386" s="64">
        <v>1800</v>
      </c>
      <c r="D386" s="64">
        <v>7200</v>
      </c>
      <c r="E386" s="64">
        <v>3600</v>
      </c>
      <c r="F386" s="64">
        <v>5400</v>
      </c>
    </row>
    <row r="387" spans="1:10" x14ac:dyDescent="0.25">
      <c r="A387" s="63" t="s">
        <v>1008</v>
      </c>
      <c r="B387" s="59" t="s">
        <v>1009</v>
      </c>
      <c r="C387" s="64">
        <v>1800</v>
      </c>
      <c r="D387" s="64">
        <v>7200</v>
      </c>
      <c r="E387" s="64">
        <v>3600</v>
      </c>
      <c r="F387" s="64">
        <v>5400</v>
      </c>
    </row>
    <row r="388" spans="1:10" x14ac:dyDescent="0.25">
      <c r="A388" s="63" t="s">
        <v>1010</v>
      </c>
      <c r="B388" s="59" t="s">
        <v>760</v>
      </c>
      <c r="C388" s="64">
        <v>1800</v>
      </c>
      <c r="D388" s="64">
        <v>7200</v>
      </c>
      <c r="E388" s="64">
        <v>3600</v>
      </c>
      <c r="F388" s="64">
        <v>5400</v>
      </c>
    </row>
    <row r="389" spans="1:10" x14ac:dyDescent="0.25">
      <c r="A389" s="65" t="s">
        <v>1011</v>
      </c>
      <c r="B389" s="66" t="s">
        <v>760</v>
      </c>
      <c r="C389" s="67">
        <v>1800</v>
      </c>
      <c r="D389" s="67">
        <v>7200</v>
      </c>
      <c r="E389" s="67">
        <v>3600</v>
      </c>
      <c r="F389" s="67">
        <v>5400</v>
      </c>
    </row>
    <row r="390" spans="1:10" x14ac:dyDescent="0.25">
      <c r="A390" s="59" t="s">
        <v>1012</v>
      </c>
      <c r="B390" s="64">
        <v>62766489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workbookViewId="0">
      <selection activeCell="J44" sqref="J44"/>
    </sheetView>
  </sheetViews>
  <sheetFormatPr defaultColWidth="10.42578125" defaultRowHeight="15" x14ac:dyDescent="0.25"/>
  <cols>
    <col min="2" max="2" width="35.5703125" customWidth="1"/>
    <col min="3" max="3" width="18.5703125" customWidth="1"/>
    <col min="4" max="5" width="11.140625" bestFit="1" customWidth="1"/>
    <col min="6" max="6" width="11.7109375" bestFit="1" customWidth="1"/>
    <col min="7" max="7" width="5.5703125" customWidth="1"/>
    <col min="8" max="8" width="14.7109375" style="60" bestFit="1" customWidth="1"/>
    <col min="9" max="9" width="13.28515625" style="60" bestFit="1" customWidth="1"/>
    <col min="10" max="10" width="13.28515625" bestFit="1" customWidth="1"/>
    <col min="11" max="11" width="14.7109375" customWidth="1"/>
    <col min="12" max="12" width="14" bestFit="1" customWidth="1"/>
  </cols>
  <sheetData>
    <row r="1" spans="1:9" x14ac:dyDescent="0.25">
      <c r="A1" s="59" t="s">
        <v>300</v>
      </c>
    </row>
    <row r="2" spans="1:9" x14ac:dyDescent="0.25">
      <c r="A2" s="59" t="s">
        <v>301</v>
      </c>
      <c r="B2" s="59"/>
      <c r="C2" s="61"/>
      <c r="D2" s="59"/>
    </row>
    <row r="3" spans="1:9" x14ac:dyDescent="0.25">
      <c r="A3" s="59" t="s">
        <v>302</v>
      </c>
      <c r="B3" s="59"/>
    </row>
    <row r="4" spans="1:9" x14ac:dyDescent="0.25">
      <c r="A4" s="59" t="s">
        <v>61</v>
      </c>
      <c r="C4" s="62"/>
    </row>
    <row r="5" spans="1:9" x14ac:dyDescent="0.25">
      <c r="A5" s="59"/>
    </row>
    <row r="6" spans="1:9" x14ac:dyDescent="0.25">
      <c r="A6" s="59" t="s">
        <v>303</v>
      </c>
      <c r="B6" s="59" t="s">
        <v>62</v>
      </c>
      <c r="C6" s="59" t="s">
        <v>304</v>
      </c>
      <c r="D6" s="59" t="s">
        <v>305</v>
      </c>
      <c r="E6" s="59" t="s">
        <v>306</v>
      </c>
      <c r="F6" s="59" t="s">
        <v>307</v>
      </c>
    </row>
    <row r="7" spans="1:9" x14ac:dyDescent="0.25">
      <c r="A7" s="63" t="s">
        <v>308</v>
      </c>
      <c r="B7" s="59" t="s">
        <v>309</v>
      </c>
      <c r="C7" s="64">
        <v>22953755.640000001</v>
      </c>
      <c r="D7" s="64">
        <v>53632207.07</v>
      </c>
      <c r="E7" s="64">
        <v>53400408.189999998</v>
      </c>
      <c r="F7" s="64">
        <v>23877288.200000003</v>
      </c>
      <c r="H7" s="60">
        <f>C7-F7</f>
        <v>-923532.56000000238</v>
      </c>
      <c r="I7" s="60">
        <f>+H7-H8-H65+6108.95</f>
        <v>618196.60999999638</v>
      </c>
    </row>
    <row r="8" spans="1:9" x14ac:dyDescent="0.25">
      <c r="A8" s="63" t="s">
        <v>50</v>
      </c>
      <c r="B8" s="59" t="s">
        <v>310</v>
      </c>
      <c r="C8" s="64">
        <v>12831556.409999998</v>
      </c>
      <c r="D8" s="64">
        <v>53632207.07</v>
      </c>
      <c r="E8" s="64">
        <v>52788320.530000001</v>
      </c>
      <c r="F8" s="64">
        <v>14367176.629999997</v>
      </c>
      <c r="H8" s="60">
        <f>C8-F8</f>
        <v>-1535620.2199999988</v>
      </c>
    </row>
    <row r="9" spans="1:9" x14ac:dyDescent="0.25">
      <c r="A9" s="63" t="s">
        <v>311</v>
      </c>
      <c r="B9" s="59" t="s">
        <v>312</v>
      </c>
      <c r="C9" s="64">
        <v>10424908.469999999</v>
      </c>
      <c r="D9" s="64">
        <v>53068594.140000001</v>
      </c>
      <c r="E9" s="64">
        <v>52520173.520000003</v>
      </c>
      <c r="F9" s="64">
        <v>11665062.769999998</v>
      </c>
    </row>
    <row r="10" spans="1:9" x14ac:dyDescent="0.25">
      <c r="A10" s="63" t="s">
        <v>313</v>
      </c>
      <c r="B10" s="59" t="s">
        <v>314</v>
      </c>
      <c r="C10" s="64">
        <v>36099.93</v>
      </c>
      <c r="D10" s="64">
        <v>0</v>
      </c>
      <c r="E10" s="64">
        <v>0</v>
      </c>
      <c r="F10" s="64">
        <v>36099.93</v>
      </c>
    </row>
    <row r="11" spans="1:9" hidden="1" x14ac:dyDescent="0.25">
      <c r="A11" s="65" t="s">
        <v>315</v>
      </c>
      <c r="B11" s="66" t="s">
        <v>316</v>
      </c>
      <c r="C11" s="67">
        <v>0</v>
      </c>
      <c r="D11" s="67">
        <v>0</v>
      </c>
      <c r="E11" s="67">
        <v>0</v>
      </c>
      <c r="F11" s="67">
        <v>0</v>
      </c>
    </row>
    <row r="12" spans="1:9" hidden="1" x14ac:dyDescent="0.25">
      <c r="A12" s="65" t="s">
        <v>317</v>
      </c>
      <c r="B12" s="66" t="s">
        <v>318</v>
      </c>
      <c r="C12" s="67">
        <v>0</v>
      </c>
      <c r="D12" s="67">
        <v>0</v>
      </c>
      <c r="E12" s="67">
        <v>0</v>
      </c>
      <c r="F12" s="67">
        <v>0</v>
      </c>
    </row>
    <row r="13" spans="1:9" hidden="1" x14ac:dyDescent="0.25">
      <c r="A13" s="65" t="s">
        <v>319</v>
      </c>
      <c r="B13" s="66" t="s">
        <v>320</v>
      </c>
      <c r="C13" s="67">
        <v>0</v>
      </c>
      <c r="D13" s="67">
        <v>0</v>
      </c>
      <c r="E13" s="67">
        <v>0</v>
      </c>
      <c r="F13" s="67">
        <v>0</v>
      </c>
    </row>
    <row r="14" spans="1:9" x14ac:dyDescent="0.25">
      <c r="A14" s="65" t="s">
        <v>321</v>
      </c>
      <c r="B14" s="66" t="s">
        <v>322</v>
      </c>
      <c r="C14" s="67">
        <v>3000</v>
      </c>
      <c r="D14" s="67">
        <v>0</v>
      </c>
      <c r="E14" s="67">
        <v>0</v>
      </c>
      <c r="F14" s="67">
        <v>3000</v>
      </c>
    </row>
    <row r="15" spans="1:9" x14ac:dyDescent="0.25">
      <c r="A15" s="65" t="s">
        <v>323</v>
      </c>
      <c r="B15" s="66" t="s">
        <v>324</v>
      </c>
      <c r="C15" s="67">
        <v>5999.99</v>
      </c>
      <c r="D15" s="67">
        <v>0</v>
      </c>
      <c r="E15" s="67">
        <v>0</v>
      </c>
      <c r="F15" s="67">
        <v>5999.99</v>
      </c>
    </row>
    <row r="16" spans="1:9" x14ac:dyDescent="0.25">
      <c r="A16" s="65" t="s">
        <v>325</v>
      </c>
      <c r="B16" s="66" t="s">
        <v>326</v>
      </c>
      <c r="C16" s="67">
        <v>3676.9</v>
      </c>
      <c r="D16" s="67">
        <v>0</v>
      </c>
      <c r="E16" s="67">
        <v>0</v>
      </c>
      <c r="F16" s="67">
        <v>3676.9</v>
      </c>
    </row>
    <row r="17" spans="1:12" x14ac:dyDescent="0.25">
      <c r="A17" s="65" t="s">
        <v>327</v>
      </c>
      <c r="B17" s="66" t="s">
        <v>328</v>
      </c>
      <c r="C17" s="67">
        <v>3000</v>
      </c>
      <c r="D17" s="67">
        <v>0</v>
      </c>
      <c r="E17" s="67">
        <v>0</v>
      </c>
      <c r="F17" s="67">
        <v>3000</v>
      </c>
    </row>
    <row r="18" spans="1:12" x14ac:dyDescent="0.25">
      <c r="A18" s="65" t="s">
        <v>329</v>
      </c>
      <c r="B18" s="66" t="s">
        <v>330</v>
      </c>
      <c r="C18" s="67">
        <v>3000</v>
      </c>
      <c r="D18" s="67">
        <v>0</v>
      </c>
      <c r="E18" s="67">
        <v>0</v>
      </c>
      <c r="F18" s="67">
        <v>3000</v>
      </c>
    </row>
    <row r="19" spans="1:12" x14ac:dyDescent="0.25">
      <c r="A19" s="65" t="s">
        <v>331</v>
      </c>
      <c r="B19" s="66" t="s">
        <v>332</v>
      </c>
      <c r="C19" s="67">
        <v>3000</v>
      </c>
      <c r="D19" s="67">
        <v>0</v>
      </c>
      <c r="E19" s="67">
        <v>0</v>
      </c>
      <c r="F19" s="67">
        <v>3000</v>
      </c>
    </row>
    <row r="20" spans="1:12" x14ac:dyDescent="0.25">
      <c r="A20" s="65" t="s">
        <v>333</v>
      </c>
      <c r="B20" s="66" t="s">
        <v>334</v>
      </c>
      <c r="C20" s="67">
        <v>4138.8</v>
      </c>
      <c r="D20" s="67">
        <v>0</v>
      </c>
      <c r="E20" s="67">
        <v>0</v>
      </c>
      <c r="F20" s="67">
        <v>4138.8</v>
      </c>
    </row>
    <row r="21" spans="1:12" x14ac:dyDescent="0.25">
      <c r="A21" s="65" t="s">
        <v>335</v>
      </c>
      <c r="B21" s="66" t="s">
        <v>336</v>
      </c>
      <c r="C21" s="67">
        <v>3000</v>
      </c>
      <c r="D21" s="67">
        <v>0</v>
      </c>
      <c r="E21" s="67">
        <v>0</v>
      </c>
      <c r="F21" s="67">
        <v>3000</v>
      </c>
    </row>
    <row r="22" spans="1:12" x14ac:dyDescent="0.25">
      <c r="A22" s="65" t="s">
        <v>337</v>
      </c>
      <c r="B22" s="66" t="s">
        <v>338</v>
      </c>
      <c r="C22" s="67">
        <v>3000</v>
      </c>
      <c r="D22" s="67">
        <v>0</v>
      </c>
      <c r="E22" s="67">
        <v>0</v>
      </c>
      <c r="F22" s="67">
        <v>3000</v>
      </c>
    </row>
    <row r="23" spans="1:12" x14ac:dyDescent="0.25">
      <c r="A23" s="65" t="s">
        <v>339</v>
      </c>
      <c r="B23" s="66" t="s">
        <v>340</v>
      </c>
      <c r="C23" s="67">
        <v>500</v>
      </c>
      <c r="D23" s="67">
        <v>0</v>
      </c>
      <c r="E23" s="67">
        <v>0</v>
      </c>
      <c r="F23" s="67">
        <v>500</v>
      </c>
    </row>
    <row r="24" spans="1:12" x14ac:dyDescent="0.25">
      <c r="A24" s="65" t="s">
        <v>341</v>
      </c>
      <c r="B24" s="66" t="s">
        <v>342</v>
      </c>
      <c r="C24" s="67">
        <v>3784.24</v>
      </c>
      <c r="D24" s="67">
        <v>0</v>
      </c>
      <c r="E24" s="67">
        <v>0</v>
      </c>
      <c r="F24" s="67">
        <v>3784.24</v>
      </c>
    </row>
    <row r="25" spans="1:12" x14ac:dyDescent="0.25">
      <c r="A25" s="63" t="s">
        <v>343</v>
      </c>
      <c r="B25" s="59" t="s">
        <v>344</v>
      </c>
      <c r="C25" s="64">
        <v>0</v>
      </c>
      <c r="D25" s="64">
        <v>30264247.769999996</v>
      </c>
      <c r="E25" s="64">
        <v>30264247.770000003</v>
      </c>
      <c r="F25" s="64">
        <v>0</v>
      </c>
    </row>
    <row r="26" spans="1:12" x14ac:dyDescent="0.25">
      <c r="A26" s="65" t="s">
        <v>345</v>
      </c>
      <c r="B26" s="66" t="s">
        <v>346</v>
      </c>
      <c r="C26" s="67">
        <v>0</v>
      </c>
      <c r="D26" s="67">
        <v>29997208.689999998</v>
      </c>
      <c r="E26" s="67">
        <v>29997208.690000005</v>
      </c>
      <c r="F26" s="67">
        <v>0</v>
      </c>
      <c r="J26" s="62"/>
      <c r="L26" s="60">
        <v>19176129.849999994</v>
      </c>
    </row>
    <row r="27" spans="1:12" x14ac:dyDescent="0.25">
      <c r="A27" s="65" t="s">
        <v>347</v>
      </c>
      <c r="B27" s="66" t="s">
        <v>348</v>
      </c>
      <c r="C27" s="67">
        <v>0</v>
      </c>
      <c r="D27" s="67">
        <v>267039.08</v>
      </c>
      <c r="E27" s="67">
        <v>267039.08</v>
      </c>
      <c r="F27" s="67">
        <v>0</v>
      </c>
      <c r="L27">
        <v>-518333.9699999998</v>
      </c>
    </row>
    <row r="28" spans="1:12" hidden="1" x14ac:dyDescent="0.25">
      <c r="A28" s="65" t="s">
        <v>349</v>
      </c>
      <c r="B28" s="66" t="s">
        <v>350</v>
      </c>
      <c r="C28" s="67">
        <v>0</v>
      </c>
      <c r="D28" s="67">
        <v>0</v>
      </c>
      <c r="E28" s="67">
        <v>0</v>
      </c>
      <c r="F28" s="67">
        <v>0</v>
      </c>
    </row>
    <row r="29" spans="1:12" hidden="1" x14ac:dyDescent="0.25">
      <c r="A29" s="65" t="s">
        <v>351</v>
      </c>
      <c r="B29" s="66" t="s">
        <v>352</v>
      </c>
      <c r="C29" s="67">
        <v>0</v>
      </c>
      <c r="D29" s="67">
        <v>0</v>
      </c>
      <c r="E29" s="67">
        <v>0</v>
      </c>
      <c r="F29" s="67">
        <v>0</v>
      </c>
    </row>
    <row r="30" spans="1:12" hidden="1" x14ac:dyDescent="0.25">
      <c r="A30" s="65" t="s">
        <v>353</v>
      </c>
      <c r="B30" s="66" t="s">
        <v>354</v>
      </c>
      <c r="C30" s="67">
        <v>0</v>
      </c>
      <c r="D30" s="67">
        <v>0</v>
      </c>
      <c r="E30" s="67">
        <v>0</v>
      </c>
      <c r="F30" s="67">
        <v>0</v>
      </c>
    </row>
    <row r="31" spans="1:12" hidden="1" x14ac:dyDescent="0.25">
      <c r="A31" s="65" t="s">
        <v>355</v>
      </c>
      <c r="B31" s="66" t="s">
        <v>356</v>
      </c>
      <c r="C31" s="67">
        <v>0</v>
      </c>
      <c r="D31" s="67">
        <v>0</v>
      </c>
      <c r="E31" s="67">
        <v>0</v>
      </c>
      <c r="F31" s="67">
        <v>0</v>
      </c>
    </row>
    <row r="32" spans="1:12" hidden="1" x14ac:dyDescent="0.25">
      <c r="A32" s="65" t="s">
        <v>357</v>
      </c>
      <c r="B32" s="66" t="s">
        <v>358</v>
      </c>
      <c r="C32" s="67">
        <v>0</v>
      </c>
      <c r="D32" s="67">
        <v>0</v>
      </c>
      <c r="E32" s="67">
        <v>0</v>
      </c>
      <c r="F32" s="67">
        <v>0</v>
      </c>
    </row>
    <row r="33" spans="1:12" x14ac:dyDescent="0.25">
      <c r="A33" s="63" t="s">
        <v>359</v>
      </c>
      <c r="B33" s="59" t="s">
        <v>360</v>
      </c>
      <c r="C33" s="64">
        <v>10388808.539999999</v>
      </c>
      <c r="D33" s="64">
        <v>22804346.370000001</v>
      </c>
      <c r="E33" s="64">
        <v>22255925.75</v>
      </c>
      <c r="F33" s="64">
        <v>11628962.839999998</v>
      </c>
      <c r="L33">
        <v>231751.27000000048</v>
      </c>
    </row>
    <row r="34" spans="1:12" hidden="1" x14ac:dyDescent="0.25">
      <c r="A34" s="65" t="s">
        <v>361</v>
      </c>
      <c r="B34" s="66" t="s">
        <v>362</v>
      </c>
      <c r="C34" s="67">
        <v>0</v>
      </c>
      <c r="D34" s="67">
        <v>0</v>
      </c>
      <c r="E34" s="67">
        <v>0</v>
      </c>
      <c r="F34" s="67">
        <v>0</v>
      </c>
    </row>
    <row r="35" spans="1:12" x14ac:dyDescent="0.25">
      <c r="A35" s="65" t="s">
        <v>363</v>
      </c>
      <c r="B35" s="66" t="s">
        <v>364</v>
      </c>
      <c r="C35" s="67">
        <v>5435271.0700000003</v>
      </c>
      <c r="D35" s="67">
        <v>22318351.940000001</v>
      </c>
      <c r="E35" s="67">
        <v>22133838.329999998</v>
      </c>
      <c r="F35" s="67">
        <v>6189524.0399999991</v>
      </c>
      <c r="H35" s="60">
        <v>5619784.6799999997</v>
      </c>
      <c r="I35" s="60">
        <v>0</v>
      </c>
      <c r="L35">
        <v>-17739952.340000004</v>
      </c>
    </row>
    <row r="36" spans="1:12" x14ac:dyDescent="0.25">
      <c r="A36" s="65" t="s">
        <v>365</v>
      </c>
      <c r="B36" s="66" t="s">
        <v>348</v>
      </c>
      <c r="C36" s="67">
        <v>4953537.47</v>
      </c>
      <c r="D36" s="67">
        <v>485994.43</v>
      </c>
      <c r="E36" s="67">
        <v>122087.42000000001</v>
      </c>
      <c r="F36" s="67">
        <v>5439438.7999999989</v>
      </c>
      <c r="H36" s="60">
        <v>5317444.4800000004</v>
      </c>
      <c r="I36" s="60">
        <v>0</v>
      </c>
      <c r="L36">
        <v>-121994.31999999937</v>
      </c>
    </row>
    <row r="37" spans="1:12" hidden="1" x14ac:dyDescent="0.25">
      <c r="A37" s="65" t="s">
        <v>366</v>
      </c>
      <c r="B37" s="66" t="s">
        <v>350</v>
      </c>
      <c r="C37" s="67">
        <v>0</v>
      </c>
      <c r="D37" s="67">
        <v>0</v>
      </c>
      <c r="E37" s="67">
        <v>0</v>
      </c>
      <c r="F37" s="67">
        <v>0</v>
      </c>
    </row>
    <row r="38" spans="1:12" hidden="1" x14ac:dyDescent="0.25">
      <c r="A38" s="65" t="s">
        <v>367</v>
      </c>
      <c r="B38" s="66" t="s">
        <v>368</v>
      </c>
      <c r="C38" s="67">
        <v>0</v>
      </c>
      <c r="D38" s="67">
        <v>0</v>
      </c>
      <c r="E38" s="67">
        <v>0</v>
      </c>
      <c r="F38" s="67">
        <v>0</v>
      </c>
    </row>
    <row r="39" spans="1:12" hidden="1" x14ac:dyDescent="0.25">
      <c r="A39" s="65" t="s">
        <v>369</v>
      </c>
      <c r="B39" s="66" t="s">
        <v>352</v>
      </c>
      <c r="C39" s="67">
        <v>0</v>
      </c>
      <c r="D39" s="67">
        <v>0</v>
      </c>
      <c r="E39" s="67">
        <v>0</v>
      </c>
      <c r="F39" s="67">
        <v>0</v>
      </c>
    </row>
    <row r="40" spans="1:12" hidden="1" x14ac:dyDescent="0.25">
      <c r="A40" s="65" t="s">
        <v>370</v>
      </c>
      <c r="B40" s="66" t="s">
        <v>354</v>
      </c>
      <c r="C40" s="67">
        <v>0</v>
      </c>
      <c r="D40" s="67">
        <v>0</v>
      </c>
      <c r="E40" s="67">
        <v>0</v>
      </c>
      <c r="F40" s="67">
        <v>0</v>
      </c>
    </row>
    <row r="41" spans="1:12" x14ac:dyDescent="0.25">
      <c r="A41" s="63" t="s">
        <v>371</v>
      </c>
      <c r="B41" s="59" t="s">
        <v>372</v>
      </c>
      <c r="C41" s="64">
        <v>2406647.94</v>
      </c>
      <c r="D41" s="64">
        <v>563612.93000000005</v>
      </c>
      <c r="E41" s="64">
        <v>268147.01000000007</v>
      </c>
      <c r="F41" s="64">
        <v>2702113.8599999994</v>
      </c>
    </row>
    <row r="42" spans="1:12" x14ac:dyDescent="0.25">
      <c r="A42" s="63" t="s">
        <v>373</v>
      </c>
      <c r="B42" s="59" t="s">
        <v>374</v>
      </c>
      <c r="C42" s="64">
        <v>2656.98</v>
      </c>
      <c r="D42" s="64">
        <v>0</v>
      </c>
      <c r="E42" s="64">
        <v>0</v>
      </c>
      <c r="F42" s="64">
        <v>2656.98</v>
      </c>
    </row>
    <row r="43" spans="1:12" x14ac:dyDescent="0.25">
      <c r="A43" s="65" t="s">
        <v>375</v>
      </c>
      <c r="B43" s="66" t="s">
        <v>374</v>
      </c>
      <c r="C43" s="67">
        <v>0</v>
      </c>
      <c r="D43" s="67">
        <v>0</v>
      </c>
      <c r="E43" s="67">
        <v>0</v>
      </c>
      <c r="F43" s="67">
        <v>0</v>
      </c>
    </row>
    <row r="44" spans="1:12" x14ac:dyDescent="0.25">
      <c r="A44" s="65" t="s">
        <v>376</v>
      </c>
      <c r="B44" s="66" t="s">
        <v>377</v>
      </c>
      <c r="C44" s="67">
        <v>0</v>
      </c>
      <c r="D44" s="67">
        <v>0</v>
      </c>
      <c r="E44" s="67">
        <v>0</v>
      </c>
      <c r="F44" s="67">
        <v>0</v>
      </c>
    </row>
    <row r="45" spans="1:12" x14ac:dyDescent="0.25">
      <c r="A45" s="65" t="s">
        <v>378</v>
      </c>
      <c r="B45" s="66" t="s">
        <v>379</v>
      </c>
      <c r="C45" s="67">
        <v>2656.98</v>
      </c>
      <c r="D45" s="67">
        <v>0</v>
      </c>
      <c r="E45" s="67">
        <v>0</v>
      </c>
      <c r="F45" s="67">
        <v>2656.98</v>
      </c>
    </row>
    <row r="46" spans="1:12" x14ac:dyDescent="0.25">
      <c r="A46" s="63" t="s">
        <v>380</v>
      </c>
      <c r="B46" s="59" t="s">
        <v>381</v>
      </c>
      <c r="C46" s="64">
        <v>2350947.96</v>
      </c>
      <c r="D46" s="64">
        <v>563612.93000000005</v>
      </c>
      <c r="E46" s="64">
        <v>263988.38000000006</v>
      </c>
      <c r="F46" s="64">
        <v>2650572.5099999993</v>
      </c>
    </row>
    <row r="47" spans="1:12" x14ac:dyDescent="0.25">
      <c r="A47" s="65" t="s">
        <v>382</v>
      </c>
      <c r="B47" s="66" t="s">
        <v>383</v>
      </c>
      <c r="C47" s="67">
        <v>211710.53999999992</v>
      </c>
      <c r="D47" s="67">
        <v>103839.40000000001</v>
      </c>
      <c r="E47" s="67">
        <v>194741.37000000005</v>
      </c>
      <c r="F47" s="67">
        <v>120808.57</v>
      </c>
    </row>
    <row r="48" spans="1:12" x14ac:dyDescent="0.25">
      <c r="A48" s="65" t="s">
        <v>384</v>
      </c>
      <c r="B48" s="66" t="s">
        <v>385</v>
      </c>
      <c r="C48" s="67">
        <v>1978672.9100000001</v>
      </c>
      <c r="D48" s="67">
        <v>369324.23</v>
      </c>
      <c r="E48" s="67">
        <v>3397.71</v>
      </c>
      <c r="F48" s="67">
        <v>2344599.4299999997</v>
      </c>
    </row>
    <row r="49" spans="1:6" x14ac:dyDescent="0.25">
      <c r="A49" s="65" t="s">
        <v>386</v>
      </c>
      <c r="B49" s="66" t="s">
        <v>387</v>
      </c>
      <c r="C49" s="67">
        <v>653.67000000000007</v>
      </c>
      <c r="D49" s="67">
        <v>0</v>
      </c>
      <c r="E49" s="67">
        <v>0</v>
      </c>
      <c r="F49" s="67">
        <v>653.67000000000007</v>
      </c>
    </row>
    <row r="50" spans="1:6" x14ac:dyDescent="0.25">
      <c r="A50" s="65" t="s">
        <v>388</v>
      </c>
      <c r="B50" s="66" t="s">
        <v>389</v>
      </c>
      <c r="C50" s="67">
        <v>110752.70999999999</v>
      </c>
      <c r="D50" s="67">
        <v>24600</v>
      </c>
      <c r="E50" s="67">
        <v>0</v>
      </c>
      <c r="F50" s="67">
        <v>135352.71</v>
      </c>
    </row>
    <row r="51" spans="1:6" x14ac:dyDescent="0.25">
      <c r="A51" s="65" t="s">
        <v>390</v>
      </c>
      <c r="B51" s="66" t="s">
        <v>391</v>
      </c>
      <c r="C51" s="67">
        <v>0</v>
      </c>
      <c r="D51" s="67">
        <v>0</v>
      </c>
      <c r="E51" s="67">
        <v>0</v>
      </c>
      <c r="F51" s="67">
        <v>0</v>
      </c>
    </row>
    <row r="52" spans="1:6" x14ac:dyDescent="0.25">
      <c r="A52" s="65" t="s">
        <v>392</v>
      </c>
      <c r="B52" s="66" t="s">
        <v>393</v>
      </c>
      <c r="C52" s="67">
        <v>47989.86</v>
      </c>
      <c r="D52" s="67">
        <v>0</v>
      </c>
      <c r="E52" s="67">
        <v>0</v>
      </c>
      <c r="F52" s="67">
        <v>47989.86</v>
      </c>
    </row>
    <row r="53" spans="1:6" x14ac:dyDescent="0.25">
      <c r="A53" s="65" t="s">
        <v>394</v>
      </c>
      <c r="B53" s="66" t="s">
        <v>395</v>
      </c>
      <c r="C53" s="67">
        <v>1168.2700000000004</v>
      </c>
      <c r="D53" s="67">
        <v>65849.3</v>
      </c>
      <c r="E53" s="67">
        <v>65849.3</v>
      </c>
      <c r="F53" s="67">
        <v>1168.2700000000077</v>
      </c>
    </row>
    <row r="54" spans="1:6" x14ac:dyDescent="0.25">
      <c r="A54" s="63" t="s">
        <v>396</v>
      </c>
      <c r="B54" s="59" t="s">
        <v>397</v>
      </c>
      <c r="C54" s="64">
        <v>500.73</v>
      </c>
      <c r="D54" s="64">
        <v>0</v>
      </c>
      <c r="E54" s="64">
        <v>0</v>
      </c>
      <c r="F54" s="64">
        <v>500.73</v>
      </c>
    </row>
    <row r="55" spans="1:6" x14ac:dyDescent="0.25">
      <c r="A55" s="65" t="s">
        <v>398</v>
      </c>
      <c r="B55" s="66" t="s">
        <v>399</v>
      </c>
      <c r="C55" s="67">
        <v>102.09</v>
      </c>
      <c r="D55" s="67">
        <v>0</v>
      </c>
      <c r="E55" s="67">
        <v>0</v>
      </c>
      <c r="F55" s="67">
        <v>102.09</v>
      </c>
    </row>
    <row r="56" spans="1:6" x14ac:dyDescent="0.25">
      <c r="A56" s="65" t="s">
        <v>400</v>
      </c>
      <c r="B56" s="66" t="s">
        <v>401</v>
      </c>
      <c r="C56" s="67">
        <v>398.64</v>
      </c>
      <c r="D56" s="67">
        <v>0</v>
      </c>
      <c r="E56" s="67">
        <v>0</v>
      </c>
      <c r="F56" s="67">
        <v>398.64</v>
      </c>
    </row>
    <row r="57" spans="1:6" x14ac:dyDescent="0.25">
      <c r="A57" s="63" t="s">
        <v>402</v>
      </c>
      <c r="B57" s="59" t="s">
        <v>403</v>
      </c>
      <c r="C57" s="64">
        <v>52542.270000000004</v>
      </c>
      <c r="D57" s="64">
        <v>0</v>
      </c>
      <c r="E57" s="64">
        <v>4158.63</v>
      </c>
      <c r="F57" s="64">
        <v>48383.64</v>
      </c>
    </row>
    <row r="58" spans="1:6" x14ac:dyDescent="0.25">
      <c r="A58" s="65" t="s">
        <v>404</v>
      </c>
      <c r="B58" s="66" t="s">
        <v>405</v>
      </c>
      <c r="C58" s="67">
        <v>52542.270000000004</v>
      </c>
      <c r="D58" s="67">
        <v>0</v>
      </c>
      <c r="E58" s="67">
        <v>4158.63</v>
      </c>
      <c r="F58" s="67">
        <v>48383.64</v>
      </c>
    </row>
    <row r="59" spans="1:6" x14ac:dyDescent="0.25">
      <c r="A59" s="63" t="s">
        <v>406</v>
      </c>
      <c r="B59" s="59" t="s">
        <v>407</v>
      </c>
      <c r="C59" s="64">
        <v>77600.78</v>
      </c>
      <c r="D59" s="64">
        <v>78449.540000000008</v>
      </c>
      <c r="E59" s="64">
        <v>29809.08</v>
      </c>
      <c r="F59" s="64">
        <v>126241.24</v>
      </c>
    </row>
    <row r="60" spans="1:6" x14ac:dyDescent="0.25">
      <c r="A60" s="65" t="s">
        <v>408</v>
      </c>
      <c r="B60" s="66" t="s">
        <v>409</v>
      </c>
      <c r="C60" s="67">
        <v>13338.849999999999</v>
      </c>
      <c r="D60" s="67">
        <v>11762.57</v>
      </c>
      <c r="E60" s="67">
        <v>6131.4</v>
      </c>
      <c r="F60" s="67">
        <v>18970.02</v>
      </c>
    </row>
    <row r="61" spans="1:6" x14ac:dyDescent="0.25">
      <c r="A61" s="65" t="s">
        <v>410</v>
      </c>
      <c r="B61" s="66" t="s">
        <v>411</v>
      </c>
      <c r="C61" s="67">
        <v>64261.930000000008</v>
      </c>
      <c r="D61" s="67">
        <v>66686.97</v>
      </c>
      <c r="E61" s="67">
        <v>23677.68</v>
      </c>
      <c r="F61" s="67">
        <v>107271.22</v>
      </c>
    </row>
    <row r="62" spans="1:6" x14ac:dyDescent="0.25">
      <c r="A62" s="63" t="s">
        <v>48</v>
      </c>
      <c r="B62" s="59" t="s">
        <v>412</v>
      </c>
      <c r="C62" s="64">
        <v>10122199.230000002</v>
      </c>
      <c r="D62" s="64">
        <v>0</v>
      </c>
      <c r="E62" s="64">
        <v>612087.65999999992</v>
      </c>
      <c r="F62" s="64">
        <v>9510111.5700000059</v>
      </c>
    </row>
    <row r="63" spans="1:6" x14ac:dyDescent="0.25">
      <c r="A63" s="63" t="s">
        <v>413</v>
      </c>
      <c r="B63" s="59" t="s">
        <v>414</v>
      </c>
      <c r="C63" s="64">
        <v>61701.38</v>
      </c>
      <c r="D63" s="64">
        <v>0</v>
      </c>
      <c r="E63" s="64">
        <v>0</v>
      </c>
      <c r="F63" s="64">
        <v>61701.38</v>
      </c>
    </row>
    <row r="64" spans="1:6" x14ac:dyDescent="0.25">
      <c r="A64" s="63" t="s">
        <v>415</v>
      </c>
      <c r="B64" s="59" t="s">
        <v>416</v>
      </c>
      <c r="C64" s="64">
        <v>61701.38</v>
      </c>
      <c r="D64" s="64">
        <v>0</v>
      </c>
      <c r="E64" s="64">
        <v>0</v>
      </c>
      <c r="F64" s="64">
        <v>61701.38</v>
      </c>
    </row>
    <row r="65" spans="1:6" x14ac:dyDescent="0.25">
      <c r="A65" s="65" t="s">
        <v>417</v>
      </c>
      <c r="B65" s="66" t="s">
        <v>418</v>
      </c>
      <c r="C65" s="67">
        <v>61701.38</v>
      </c>
      <c r="D65" s="67">
        <v>0</v>
      </c>
      <c r="E65" s="67">
        <v>0</v>
      </c>
      <c r="F65" s="67">
        <v>61701.38</v>
      </c>
    </row>
    <row r="66" spans="1:6" x14ac:dyDescent="0.25">
      <c r="A66" s="63" t="s">
        <v>419</v>
      </c>
      <c r="B66" s="59" t="s">
        <v>420</v>
      </c>
      <c r="C66" s="64">
        <v>10025326.700000001</v>
      </c>
      <c r="D66" s="64">
        <v>0</v>
      </c>
      <c r="E66" s="64">
        <v>607288.97999999986</v>
      </c>
      <c r="F66" s="64">
        <v>9418037.7200000044</v>
      </c>
    </row>
    <row r="67" spans="1:6" x14ac:dyDescent="0.25">
      <c r="A67" s="63" t="s">
        <v>421</v>
      </c>
      <c r="B67" s="59" t="s">
        <v>420</v>
      </c>
      <c r="C67" s="64">
        <v>27148782.810000002</v>
      </c>
      <c r="D67" s="64">
        <v>0</v>
      </c>
      <c r="E67" s="64">
        <v>0</v>
      </c>
      <c r="F67" s="64">
        <v>27148782.810000002</v>
      </c>
    </row>
    <row r="68" spans="1:6" x14ac:dyDescent="0.25">
      <c r="A68" s="65" t="s">
        <v>422</v>
      </c>
      <c r="B68" s="66" t="s">
        <v>423</v>
      </c>
      <c r="C68" s="67">
        <v>2807819.11</v>
      </c>
      <c r="D68" s="67">
        <v>0</v>
      </c>
      <c r="E68" s="67">
        <v>0</v>
      </c>
      <c r="F68" s="67">
        <v>2807819.11</v>
      </c>
    </row>
    <row r="69" spans="1:6" x14ac:dyDescent="0.25">
      <c r="A69" s="65" t="s">
        <v>424</v>
      </c>
      <c r="B69" s="66" t="s">
        <v>425</v>
      </c>
      <c r="C69" s="67">
        <v>1226239.22</v>
      </c>
      <c r="D69" s="67">
        <v>0</v>
      </c>
      <c r="E69" s="67">
        <v>0</v>
      </c>
      <c r="F69" s="67">
        <v>1226239.22</v>
      </c>
    </row>
    <row r="70" spans="1:6" x14ac:dyDescent="0.25">
      <c r="A70" s="65" t="s">
        <v>426</v>
      </c>
      <c r="B70" s="66" t="s">
        <v>427</v>
      </c>
      <c r="C70" s="67">
        <v>5067253.45</v>
      </c>
      <c r="D70" s="67">
        <v>0</v>
      </c>
      <c r="E70" s="67">
        <v>0</v>
      </c>
      <c r="F70" s="67">
        <v>5067253.45</v>
      </c>
    </row>
    <row r="71" spans="1:6" x14ac:dyDescent="0.25">
      <c r="A71" s="65" t="s">
        <v>428</v>
      </c>
      <c r="B71" s="66" t="s">
        <v>429</v>
      </c>
      <c r="C71" s="67">
        <v>1015598.47</v>
      </c>
      <c r="D71" s="67">
        <v>0</v>
      </c>
      <c r="E71" s="67">
        <v>0</v>
      </c>
      <c r="F71" s="67">
        <v>1015598.47</v>
      </c>
    </row>
    <row r="72" spans="1:6" x14ac:dyDescent="0.25">
      <c r="A72" s="65" t="s">
        <v>430</v>
      </c>
      <c r="B72" s="66" t="s">
        <v>431</v>
      </c>
      <c r="C72" s="67">
        <v>2526149.5099999998</v>
      </c>
      <c r="D72" s="67">
        <v>0</v>
      </c>
      <c r="E72" s="67">
        <v>0</v>
      </c>
      <c r="F72" s="67">
        <v>2526149.5099999998</v>
      </c>
    </row>
    <row r="73" spans="1:6" x14ac:dyDescent="0.25">
      <c r="A73" s="65" t="s">
        <v>432</v>
      </c>
      <c r="B73" s="66" t="s">
        <v>433</v>
      </c>
      <c r="C73" s="67">
        <v>3858278.87</v>
      </c>
      <c r="D73" s="67">
        <v>0</v>
      </c>
      <c r="E73" s="67">
        <v>0</v>
      </c>
      <c r="F73" s="67">
        <v>3858278.87</v>
      </c>
    </row>
    <row r="74" spans="1:6" x14ac:dyDescent="0.25">
      <c r="A74" s="65" t="s">
        <v>434</v>
      </c>
      <c r="B74" s="66" t="s">
        <v>435</v>
      </c>
      <c r="C74" s="67">
        <v>241672.7</v>
      </c>
      <c r="D74" s="67">
        <v>0</v>
      </c>
      <c r="E74" s="67">
        <v>0</v>
      </c>
      <c r="F74" s="67">
        <v>241672.7</v>
      </c>
    </row>
    <row r="75" spans="1:6" x14ac:dyDescent="0.25">
      <c r="A75" s="65" t="s">
        <v>436</v>
      </c>
      <c r="B75" s="66" t="s">
        <v>437</v>
      </c>
      <c r="C75" s="67">
        <v>10072871.48</v>
      </c>
      <c r="D75" s="67">
        <v>0</v>
      </c>
      <c r="E75" s="67">
        <v>0</v>
      </c>
      <c r="F75" s="67">
        <v>10072871.48</v>
      </c>
    </row>
    <row r="76" spans="1:6" x14ac:dyDescent="0.25">
      <c r="A76" s="65" t="s">
        <v>438</v>
      </c>
      <c r="B76" s="66" t="s">
        <v>439</v>
      </c>
      <c r="C76" s="67">
        <v>332900</v>
      </c>
      <c r="D76" s="67">
        <v>0</v>
      </c>
      <c r="E76" s="67">
        <v>0</v>
      </c>
      <c r="F76" s="67">
        <v>332900</v>
      </c>
    </row>
    <row r="77" spans="1:6" x14ac:dyDescent="0.25">
      <c r="A77" s="63" t="s">
        <v>440</v>
      </c>
      <c r="B77" s="59" t="s">
        <v>441</v>
      </c>
      <c r="C77" s="64">
        <v>-17435582.780000001</v>
      </c>
      <c r="D77" s="64">
        <v>0</v>
      </c>
      <c r="E77" s="64">
        <v>599283.87999999989</v>
      </c>
      <c r="F77" s="64">
        <v>-18034866.66</v>
      </c>
    </row>
    <row r="78" spans="1:6" x14ac:dyDescent="0.25">
      <c r="A78" s="65" t="s">
        <v>442</v>
      </c>
      <c r="B78" s="66" t="s">
        <v>443</v>
      </c>
      <c r="C78" s="67">
        <v>-788534.81</v>
      </c>
      <c r="D78" s="67">
        <v>0</v>
      </c>
      <c r="E78" s="67">
        <v>23397.61</v>
      </c>
      <c r="F78" s="67">
        <v>-811932.42</v>
      </c>
    </row>
    <row r="79" spans="1:6" x14ac:dyDescent="0.25">
      <c r="A79" s="65" t="s">
        <v>444</v>
      </c>
      <c r="B79" s="66" t="s">
        <v>445</v>
      </c>
      <c r="C79" s="67">
        <v>-400213.71</v>
      </c>
      <c r="D79" s="67">
        <v>0</v>
      </c>
      <c r="E79" s="67">
        <v>10218.44</v>
      </c>
      <c r="F79" s="67">
        <v>-410432.15</v>
      </c>
    </row>
    <row r="80" spans="1:6" x14ac:dyDescent="0.25">
      <c r="A80" s="65" t="s">
        <v>446</v>
      </c>
      <c r="B80" s="66" t="s">
        <v>447</v>
      </c>
      <c r="C80" s="67">
        <v>-3403040.58</v>
      </c>
      <c r="D80" s="67">
        <v>0</v>
      </c>
      <c r="E80" s="67">
        <v>84426.94</v>
      </c>
      <c r="F80" s="67">
        <v>-3487467.52</v>
      </c>
    </row>
    <row r="81" spans="1:6" x14ac:dyDescent="0.25">
      <c r="A81" s="65" t="s">
        <v>448</v>
      </c>
      <c r="B81" s="66" t="s">
        <v>449</v>
      </c>
      <c r="C81" s="67">
        <v>-253271.36</v>
      </c>
      <c r="D81" s="67">
        <v>0</v>
      </c>
      <c r="E81" s="67">
        <v>8463.74</v>
      </c>
      <c r="F81" s="67">
        <v>-261735.1</v>
      </c>
    </row>
    <row r="82" spans="1:6" x14ac:dyDescent="0.25">
      <c r="A82" s="65" t="s">
        <v>450</v>
      </c>
      <c r="B82" s="66" t="s">
        <v>451</v>
      </c>
      <c r="C82" s="67">
        <v>-1756605.98</v>
      </c>
      <c r="D82" s="67">
        <v>0</v>
      </c>
      <c r="E82" s="67">
        <v>41740.89</v>
      </c>
      <c r="F82" s="67">
        <v>-1798346.87</v>
      </c>
    </row>
    <row r="83" spans="1:6" x14ac:dyDescent="0.25">
      <c r="A83" s="65" t="s">
        <v>452</v>
      </c>
      <c r="B83" s="66" t="s">
        <v>453</v>
      </c>
      <c r="C83" s="67">
        <v>-2484901.79</v>
      </c>
      <c r="D83" s="67">
        <v>0</v>
      </c>
      <c r="E83" s="67">
        <v>64057.67</v>
      </c>
      <c r="F83" s="67">
        <v>-2548959.46</v>
      </c>
    </row>
    <row r="84" spans="1:6" x14ac:dyDescent="0.25">
      <c r="A84" s="65" t="s">
        <v>454</v>
      </c>
      <c r="B84" s="66" t="s">
        <v>455</v>
      </c>
      <c r="C84" s="67">
        <v>-17740.990000000002</v>
      </c>
      <c r="D84" s="67">
        <v>0</v>
      </c>
      <c r="E84" s="67">
        <v>2013.96</v>
      </c>
      <c r="F84" s="67">
        <v>-19754.95</v>
      </c>
    </row>
    <row r="85" spans="1:6" x14ac:dyDescent="0.25">
      <c r="A85" s="65" t="s">
        <v>456</v>
      </c>
      <c r="B85" s="66" t="s">
        <v>457</v>
      </c>
      <c r="C85" s="67">
        <v>-8275790.2599999998</v>
      </c>
      <c r="D85" s="67">
        <v>0</v>
      </c>
      <c r="E85" s="67">
        <v>359416.3</v>
      </c>
      <c r="F85" s="67">
        <v>-8635206.5600000005</v>
      </c>
    </row>
    <row r="86" spans="1:6" x14ac:dyDescent="0.25">
      <c r="A86" s="65" t="s">
        <v>458</v>
      </c>
      <c r="B86" s="66" t="s">
        <v>459</v>
      </c>
      <c r="C86" s="67">
        <v>-55483.3</v>
      </c>
      <c r="D86" s="67">
        <v>0</v>
      </c>
      <c r="E86" s="67">
        <v>5548.33</v>
      </c>
      <c r="F86" s="67">
        <v>-61031.63</v>
      </c>
    </row>
    <row r="87" spans="1:6" x14ac:dyDescent="0.25">
      <c r="A87" s="63" t="s">
        <v>460</v>
      </c>
      <c r="B87" s="59" t="s">
        <v>461</v>
      </c>
      <c r="C87" s="64">
        <v>12602103.790000001</v>
      </c>
      <c r="D87" s="64">
        <v>0</v>
      </c>
      <c r="E87" s="64">
        <v>0</v>
      </c>
      <c r="F87" s="64">
        <v>12602103.790000001</v>
      </c>
    </row>
    <row r="88" spans="1:6" x14ac:dyDescent="0.25">
      <c r="A88" s="65" t="s">
        <v>462</v>
      </c>
      <c r="B88" s="66" t="s">
        <v>423</v>
      </c>
      <c r="C88" s="67">
        <v>1973650.24</v>
      </c>
      <c r="D88" s="67">
        <v>0</v>
      </c>
      <c r="E88" s="67">
        <v>0</v>
      </c>
      <c r="F88" s="67">
        <v>1973650.24</v>
      </c>
    </row>
    <row r="89" spans="1:6" x14ac:dyDescent="0.25">
      <c r="A89" s="65" t="s">
        <v>463</v>
      </c>
      <c r="B89" s="66" t="s">
        <v>425</v>
      </c>
      <c r="C89" s="67">
        <v>367701.24</v>
      </c>
      <c r="D89" s="67">
        <v>0</v>
      </c>
      <c r="E89" s="67">
        <v>0</v>
      </c>
      <c r="F89" s="67">
        <v>367701.24</v>
      </c>
    </row>
    <row r="90" spans="1:6" x14ac:dyDescent="0.25">
      <c r="A90" s="65" t="s">
        <v>464</v>
      </c>
      <c r="B90" s="66" t="s">
        <v>427</v>
      </c>
      <c r="C90" s="67">
        <v>1205476.68</v>
      </c>
      <c r="D90" s="67">
        <v>0</v>
      </c>
      <c r="E90" s="67">
        <v>0</v>
      </c>
      <c r="F90" s="67">
        <v>1205476.68</v>
      </c>
    </row>
    <row r="91" spans="1:6" x14ac:dyDescent="0.25">
      <c r="A91" s="65" t="s">
        <v>465</v>
      </c>
      <c r="B91" s="66" t="s">
        <v>429</v>
      </c>
      <c r="C91" s="67">
        <v>76749.679999999993</v>
      </c>
      <c r="D91" s="67">
        <v>0</v>
      </c>
      <c r="E91" s="67">
        <v>0</v>
      </c>
      <c r="F91" s="67">
        <v>76749.679999999993</v>
      </c>
    </row>
    <row r="92" spans="1:6" x14ac:dyDescent="0.25">
      <c r="A92" s="65" t="s">
        <v>466</v>
      </c>
      <c r="B92" s="66" t="s">
        <v>431</v>
      </c>
      <c r="C92" s="67">
        <v>1980273.12</v>
      </c>
      <c r="D92" s="67">
        <v>0</v>
      </c>
      <c r="E92" s="67">
        <v>0</v>
      </c>
      <c r="F92" s="67">
        <v>1980273.12</v>
      </c>
    </row>
    <row r="93" spans="1:6" x14ac:dyDescent="0.25">
      <c r="A93" s="65" t="s">
        <v>467</v>
      </c>
      <c r="B93" s="66" t="s">
        <v>433</v>
      </c>
      <c r="C93" s="67">
        <v>4015258.75</v>
      </c>
      <c r="D93" s="67">
        <v>0</v>
      </c>
      <c r="E93" s="67">
        <v>0</v>
      </c>
      <c r="F93" s="67">
        <v>4015258.75</v>
      </c>
    </row>
    <row r="94" spans="1:6" x14ac:dyDescent="0.25">
      <c r="A94" s="65" t="s">
        <v>468</v>
      </c>
      <c r="B94" s="66" t="s">
        <v>435</v>
      </c>
      <c r="C94" s="67">
        <v>68237.2</v>
      </c>
      <c r="D94" s="67">
        <v>0</v>
      </c>
      <c r="E94" s="67">
        <v>0</v>
      </c>
      <c r="F94" s="67">
        <v>68237.2</v>
      </c>
    </row>
    <row r="95" spans="1:6" x14ac:dyDescent="0.25">
      <c r="A95" s="65" t="s">
        <v>469</v>
      </c>
      <c r="B95" s="66" t="s">
        <v>437</v>
      </c>
      <c r="C95" s="67">
        <v>2830744.12</v>
      </c>
      <c r="D95" s="67">
        <v>0</v>
      </c>
      <c r="E95" s="67">
        <v>0</v>
      </c>
      <c r="F95" s="67">
        <v>2830744.12</v>
      </c>
    </row>
    <row r="96" spans="1:6" x14ac:dyDescent="0.25">
      <c r="A96" s="65" t="s">
        <v>470</v>
      </c>
      <c r="B96" s="66" t="s">
        <v>471</v>
      </c>
      <c r="C96" s="67">
        <v>84012.76</v>
      </c>
      <c r="D96" s="67">
        <v>0</v>
      </c>
      <c r="E96" s="67">
        <v>0</v>
      </c>
      <c r="F96" s="67">
        <v>84012.76</v>
      </c>
    </row>
    <row r="97" spans="1:6" x14ac:dyDescent="0.25">
      <c r="A97" s="63" t="s">
        <v>472</v>
      </c>
      <c r="B97" s="59" t="s">
        <v>473</v>
      </c>
      <c r="C97" s="64">
        <v>-12289977.119999999</v>
      </c>
      <c r="D97" s="64">
        <v>0</v>
      </c>
      <c r="E97" s="64">
        <v>8005.1</v>
      </c>
      <c r="F97" s="64">
        <v>-12297982.220000001</v>
      </c>
    </row>
    <row r="98" spans="1:6" x14ac:dyDescent="0.25">
      <c r="A98" s="65" t="s">
        <v>474</v>
      </c>
      <c r="B98" s="66" t="s">
        <v>443</v>
      </c>
      <c r="C98" s="67">
        <v>-1751287.82</v>
      </c>
      <c r="D98" s="67">
        <v>0</v>
      </c>
      <c r="E98" s="67">
        <v>5575.37</v>
      </c>
      <c r="F98" s="67">
        <v>-1756863.19</v>
      </c>
    </row>
    <row r="99" spans="1:6" x14ac:dyDescent="0.25">
      <c r="A99" s="65" t="s">
        <v>475</v>
      </c>
      <c r="B99" s="66" t="s">
        <v>445</v>
      </c>
      <c r="C99" s="67">
        <v>-299904.32</v>
      </c>
      <c r="D99" s="67">
        <v>0</v>
      </c>
      <c r="E99" s="67">
        <v>1768.15</v>
      </c>
      <c r="F99" s="67">
        <v>-301672.46999999997</v>
      </c>
    </row>
    <row r="100" spans="1:6" x14ac:dyDescent="0.25">
      <c r="A100" s="65" t="s">
        <v>476</v>
      </c>
      <c r="B100" s="66" t="s">
        <v>447</v>
      </c>
      <c r="C100" s="67">
        <v>-1205476.68</v>
      </c>
      <c r="D100" s="67">
        <v>0</v>
      </c>
      <c r="E100" s="67">
        <v>0</v>
      </c>
      <c r="F100" s="67">
        <v>-1205476.68</v>
      </c>
    </row>
    <row r="101" spans="1:6" x14ac:dyDescent="0.25">
      <c r="A101" s="65" t="s">
        <v>477</v>
      </c>
      <c r="B101" s="66" t="s">
        <v>449</v>
      </c>
      <c r="C101" s="67">
        <v>-60401.29</v>
      </c>
      <c r="D101" s="67">
        <v>0</v>
      </c>
      <c r="E101" s="67">
        <v>473.91</v>
      </c>
      <c r="F101" s="67">
        <v>-60875.199999999997</v>
      </c>
    </row>
    <row r="102" spans="1:6" x14ac:dyDescent="0.25">
      <c r="A102" s="65" t="s">
        <v>478</v>
      </c>
      <c r="B102" s="66" t="s">
        <v>451</v>
      </c>
      <c r="C102" s="67">
        <v>-1975214.89</v>
      </c>
      <c r="D102" s="67">
        <v>0</v>
      </c>
      <c r="E102" s="67">
        <v>187.67</v>
      </c>
      <c r="F102" s="67">
        <v>-1975402.56</v>
      </c>
    </row>
    <row r="103" spans="1:6" x14ac:dyDescent="0.25">
      <c r="A103" s="65" t="s">
        <v>479</v>
      </c>
      <c r="B103" s="66" t="s">
        <v>453</v>
      </c>
      <c r="C103" s="67">
        <v>-4015258.75</v>
      </c>
      <c r="D103" s="67">
        <v>0</v>
      </c>
      <c r="E103" s="67">
        <v>0</v>
      </c>
      <c r="F103" s="67">
        <v>-4015258.75</v>
      </c>
    </row>
    <row r="104" spans="1:6" x14ac:dyDescent="0.25">
      <c r="A104" s="65" t="s">
        <v>480</v>
      </c>
      <c r="B104" s="66" t="s">
        <v>455</v>
      </c>
      <c r="C104" s="67">
        <v>-67676.490000000005</v>
      </c>
      <c r="D104" s="67">
        <v>0</v>
      </c>
      <c r="E104" s="67">
        <v>0</v>
      </c>
      <c r="F104" s="67">
        <v>-67676.490000000005</v>
      </c>
    </row>
    <row r="105" spans="1:6" x14ac:dyDescent="0.25">
      <c r="A105" s="65" t="s">
        <v>481</v>
      </c>
      <c r="B105" s="66" t="s">
        <v>457</v>
      </c>
      <c r="C105" s="67">
        <v>-2830744.12</v>
      </c>
      <c r="D105" s="67">
        <v>0</v>
      </c>
      <c r="E105" s="67">
        <v>0</v>
      </c>
      <c r="F105" s="67">
        <v>-2830744.12</v>
      </c>
    </row>
    <row r="106" spans="1:6" x14ac:dyDescent="0.25">
      <c r="A106" s="65" t="s">
        <v>482</v>
      </c>
      <c r="B106" s="66" t="s">
        <v>483</v>
      </c>
      <c r="C106" s="67">
        <v>-84012.76</v>
      </c>
      <c r="D106" s="67">
        <v>0</v>
      </c>
      <c r="E106" s="67">
        <v>0</v>
      </c>
      <c r="F106" s="67">
        <v>-84012.76</v>
      </c>
    </row>
    <row r="107" spans="1:6" x14ac:dyDescent="0.25">
      <c r="A107" s="63" t="s">
        <v>484</v>
      </c>
      <c r="B107" s="59" t="s">
        <v>485</v>
      </c>
      <c r="C107" s="64">
        <v>35171.149999999994</v>
      </c>
      <c r="D107" s="64">
        <v>0</v>
      </c>
      <c r="E107" s="64">
        <v>4798.68</v>
      </c>
      <c r="F107" s="64">
        <v>30372.47</v>
      </c>
    </row>
    <row r="108" spans="1:6" x14ac:dyDescent="0.25">
      <c r="A108" s="63" t="s">
        <v>486</v>
      </c>
      <c r="B108" s="59" t="s">
        <v>485</v>
      </c>
      <c r="C108" s="64">
        <v>273530.18</v>
      </c>
      <c r="D108" s="64">
        <v>0</v>
      </c>
      <c r="E108" s="64">
        <v>4798.68</v>
      </c>
      <c r="F108" s="64">
        <v>268731.5</v>
      </c>
    </row>
    <row r="109" spans="1:6" x14ac:dyDescent="0.25">
      <c r="A109" s="65" t="s">
        <v>487</v>
      </c>
      <c r="B109" s="66" t="s">
        <v>488</v>
      </c>
      <c r="C109" s="67">
        <v>273530.18</v>
      </c>
      <c r="D109" s="67">
        <v>0</v>
      </c>
      <c r="E109" s="67">
        <v>4798.68</v>
      </c>
      <c r="F109" s="67">
        <v>268731.5</v>
      </c>
    </row>
    <row r="110" spans="1:6" x14ac:dyDescent="0.25">
      <c r="A110" s="63" t="s">
        <v>489</v>
      </c>
      <c r="B110" s="59" t="s">
        <v>490</v>
      </c>
      <c r="C110" s="64">
        <v>-238359.03</v>
      </c>
      <c r="D110" s="64">
        <v>0</v>
      </c>
      <c r="E110" s="64">
        <v>0</v>
      </c>
      <c r="F110" s="64">
        <v>-238359.03</v>
      </c>
    </row>
    <row r="111" spans="1:6" x14ac:dyDescent="0.25">
      <c r="A111" s="65" t="s">
        <v>491</v>
      </c>
      <c r="B111" s="66" t="s">
        <v>492</v>
      </c>
      <c r="C111" s="67">
        <v>-238359.03</v>
      </c>
      <c r="D111" s="67">
        <v>0</v>
      </c>
      <c r="E111" s="67">
        <v>0</v>
      </c>
      <c r="F111" s="67">
        <v>-238359.03</v>
      </c>
    </row>
    <row r="112" spans="1:6" x14ac:dyDescent="0.25">
      <c r="A112" s="63" t="s">
        <v>493</v>
      </c>
      <c r="B112" s="59" t="s">
        <v>494</v>
      </c>
      <c r="C112" s="64">
        <v>0</v>
      </c>
      <c r="D112" s="64">
        <v>0</v>
      </c>
      <c r="E112" s="64">
        <v>0</v>
      </c>
      <c r="F112" s="64">
        <v>0</v>
      </c>
    </row>
    <row r="113" spans="1:9" x14ac:dyDescent="0.25">
      <c r="A113" s="63" t="s">
        <v>495</v>
      </c>
      <c r="B113" s="59" t="s">
        <v>494</v>
      </c>
      <c r="C113" s="64">
        <v>479108.58</v>
      </c>
      <c r="D113" s="64">
        <v>0</v>
      </c>
      <c r="E113" s="64">
        <v>0</v>
      </c>
      <c r="F113" s="64">
        <v>479108.58</v>
      </c>
    </row>
    <row r="114" spans="1:9" x14ac:dyDescent="0.25">
      <c r="A114" s="65" t="s">
        <v>496</v>
      </c>
      <c r="B114" s="66" t="s">
        <v>488</v>
      </c>
      <c r="C114" s="67">
        <v>479108.58</v>
      </c>
      <c r="D114" s="67">
        <v>0</v>
      </c>
      <c r="E114" s="67">
        <v>0</v>
      </c>
      <c r="F114" s="67">
        <v>479108.58</v>
      </c>
    </row>
    <row r="115" spans="1:9" x14ac:dyDescent="0.25">
      <c r="A115" s="63" t="s">
        <v>497</v>
      </c>
      <c r="B115" s="59" t="s">
        <v>498</v>
      </c>
      <c r="C115" s="64">
        <v>-479108.58</v>
      </c>
      <c r="D115" s="64">
        <v>0</v>
      </c>
      <c r="E115" s="64">
        <v>0</v>
      </c>
      <c r="F115" s="64">
        <v>-479108.58</v>
      </c>
    </row>
    <row r="116" spans="1:9" x14ac:dyDescent="0.25">
      <c r="A116" s="65" t="s">
        <v>499</v>
      </c>
      <c r="B116" s="66" t="s">
        <v>500</v>
      </c>
      <c r="C116" s="67">
        <v>-479108.58</v>
      </c>
      <c r="D116" s="67">
        <v>0</v>
      </c>
      <c r="E116" s="67">
        <v>0</v>
      </c>
      <c r="F116" s="67">
        <v>-479108.58</v>
      </c>
    </row>
    <row r="117" spans="1:9" x14ac:dyDescent="0.25">
      <c r="A117" s="63" t="s">
        <v>501</v>
      </c>
      <c r="B117" s="59" t="s">
        <v>502</v>
      </c>
      <c r="C117" s="64">
        <v>-24431474.460000001</v>
      </c>
      <c r="D117" s="64">
        <v>16457424.390000001</v>
      </c>
      <c r="E117" s="64">
        <v>15903238.129999999</v>
      </c>
      <c r="F117" s="64">
        <v>-23877288.199999999</v>
      </c>
      <c r="H117" s="60">
        <f>C117-F117</f>
        <v>-554186.26000000164</v>
      </c>
      <c r="I117" s="60">
        <f>+H117-H118</f>
        <v>-233924.75000000116</v>
      </c>
    </row>
    <row r="118" spans="1:9" x14ac:dyDescent="0.25">
      <c r="A118" s="63" t="s">
        <v>78</v>
      </c>
      <c r="B118" s="59" t="s">
        <v>503</v>
      </c>
      <c r="C118" s="64">
        <v>-8126825.4199999999</v>
      </c>
      <c r="D118" s="64">
        <v>8055927.5799999991</v>
      </c>
      <c r="E118" s="64">
        <v>7604446.3099999977</v>
      </c>
      <c r="F118" s="64">
        <v>-7675344.1499999994</v>
      </c>
      <c r="H118" s="60">
        <f>C118-F118+131219.76</f>
        <v>-320261.51000000047</v>
      </c>
      <c r="I118" s="60">
        <f>+[1]QUADRIMESTRAL!H96</f>
        <v>0</v>
      </c>
    </row>
    <row r="119" spans="1:9" x14ac:dyDescent="0.25">
      <c r="A119" s="63" t="s">
        <v>504</v>
      </c>
      <c r="B119" s="59" t="s">
        <v>505</v>
      </c>
      <c r="C119" s="64">
        <v>-2907244.42</v>
      </c>
      <c r="D119" s="64">
        <v>3525598.28</v>
      </c>
      <c r="E119" s="64">
        <v>2956517.6699999995</v>
      </c>
      <c r="F119" s="64">
        <v>-2338163.8099999996</v>
      </c>
    </row>
    <row r="120" spans="1:9" x14ac:dyDescent="0.25">
      <c r="A120" s="63" t="s">
        <v>506</v>
      </c>
      <c r="B120" s="59" t="s">
        <v>507</v>
      </c>
      <c r="C120" s="64">
        <v>-2464776.4499999997</v>
      </c>
      <c r="D120" s="64">
        <v>2334965.92</v>
      </c>
      <c r="E120" s="64">
        <v>2847211.8799999994</v>
      </c>
      <c r="F120" s="64">
        <v>-2977022.4099999997</v>
      </c>
      <c r="H120" s="60">
        <v>-131219.7600000035</v>
      </c>
    </row>
    <row r="121" spans="1:9" x14ac:dyDescent="0.25">
      <c r="A121" s="65" t="s">
        <v>508</v>
      </c>
      <c r="B121" s="66" t="s">
        <v>509</v>
      </c>
      <c r="C121" s="67">
        <v>-1193499.5299999996</v>
      </c>
      <c r="D121" s="67">
        <v>743699.04</v>
      </c>
      <c r="E121" s="67">
        <v>1219045.5499999996</v>
      </c>
      <c r="F121" s="67">
        <v>-1668846.0399999993</v>
      </c>
    </row>
    <row r="122" spans="1:9" x14ac:dyDescent="0.25">
      <c r="A122" s="65" t="s">
        <v>510</v>
      </c>
      <c r="B122" s="66" t="s">
        <v>511</v>
      </c>
      <c r="C122" s="67">
        <v>-192629.84999999998</v>
      </c>
      <c r="D122" s="67">
        <v>1591233.18</v>
      </c>
      <c r="E122" s="67">
        <v>1627589.1400000001</v>
      </c>
      <c r="F122" s="67">
        <v>-228985.80999999994</v>
      </c>
    </row>
    <row r="123" spans="1:9" x14ac:dyDescent="0.25">
      <c r="A123" s="65" t="s">
        <v>512</v>
      </c>
      <c r="B123" s="66" t="s">
        <v>513</v>
      </c>
      <c r="C123" s="67">
        <v>0</v>
      </c>
      <c r="D123" s="67">
        <v>0</v>
      </c>
      <c r="E123" s="67">
        <v>0</v>
      </c>
      <c r="F123" s="67">
        <v>0</v>
      </c>
    </row>
    <row r="124" spans="1:9" x14ac:dyDescent="0.25">
      <c r="A124" s="65" t="s">
        <v>514</v>
      </c>
      <c r="B124" s="66" t="s">
        <v>515</v>
      </c>
      <c r="C124" s="67">
        <v>-1030344.99</v>
      </c>
      <c r="D124" s="67">
        <v>33.700000000000003</v>
      </c>
      <c r="E124" s="67">
        <v>577.19000000000005</v>
      </c>
      <c r="F124" s="67">
        <v>-1030888.48</v>
      </c>
    </row>
    <row r="125" spans="1:9" x14ac:dyDescent="0.25">
      <c r="A125" s="65" t="s">
        <v>516</v>
      </c>
      <c r="B125" s="66" t="s">
        <v>517</v>
      </c>
      <c r="C125" s="67">
        <v>-9079.2000000000007</v>
      </c>
      <c r="D125" s="67">
        <v>0</v>
      </c>
      <c r="E125" s="67">
        <v>0</v>
      </c>
      <c r="F125" s="67">
        <v>-9079.2000000000007</v>
      </c>
    </row>
    <row r="126" spans="1:9" x14ac:dyDescent="0.25">
      <c r="A126" s="65" t="s">
        <v>518</v>
      </c>
      <c r="B126" s="66" t="s">
        <v>519</v>
      </c>
      <c r="C126" s="67">
        <v>-24802.95</v>
      </c>
      <c r="D126" s="67">
        <v>0</v>
      </c>
      <c r="E126" s="67">
        <v>0</v>
      </c>
      <c r="F126" s="67">
        <v>-24802.95</v>
      </c>
    </row>
    <row r="127" spans="1:9" x14ac:dyDescent="0.25">
      <c r="A127" s="65" t="s">
        <v>520</v>
      </c>
      <c r="B127" s="66" t="s">
        <v>521</v>
      </c>
      <c r="C127" s="67">
        <v>-14419.93</v>
      </c>
      <c r="D127" s="67">
        <v>0</v>
      </c>
      <c r="E127" s="67">
        <v>0</v>
      </c>
      <c r="F127" s="67">
        <v>-14419.93</v>
      </c>
    </row>
    <row r="128" spans="1:9" x14ac:dyDescent="0.25">
      <c r="A128" s="63" t="s">
        <v>522</v>
      </c>
      <c r="B128" s="59" t="s">
        <v>523</v>
      </c>
      <c r="C128" s="64">
        <v>-442467.97000000003</v>
      </c>
      <c r="D128" s="64">
        <v>1190632.3599999999</v>
      </c>
      <c r="E128" s="64">
        <v>109305.79</v>
      </c>
      <c r="F128" s="64">
        <v>638858.60000000009</v>
      </c>
    </row>
    <row r="129" spans="1:9" x14ac:dyDescent="0.25">
      <c r="A129" s="65" t="s">
        <v>524</v>
      </c>
      <c r="B129" s="66" t="s">
        <v>525</v>
      </c>
      <c r="C129" s="67">
        <v>-0.01</v>
      </c>
      <c r="D129" s="67">
        <v>0</v>
      </c>
      <c r="E129" s="67">
        <v>0</v>
      </c>
      <c r="F129" s="67">
        <v>-0.01</v>
      </c>
    </row>
    <row r="130" spans="1:9" x14ac:dyDescent="0.25">
      <c r="A130" s="65" t="s">
        <v>526</v>
      </c>
      <c r="B130" s="66" t="s">
        <v>527</v>
      </c>
      <c r="C130" s="67">
        <v>-169.99</v>
      </c>
      <c r="D130" s="67">
        <v>109305.79</v>
      </c>
      <c r="E130" s="67">
        <v>0</v>
      </c>
      <c r="F130" s="67">
        <v>109135.79999999999</v>
      </c>
    </row>
    <row r="131" spans="1:9" x14ac:dyDescent="0.25">
      <c r="A131" s="65" t="s">
        <v>528</v>
      </c>
      <c r="B131" s="66" t="s">
        <v>529</v>
      </c>
      <c r="C131" s="67">
        <v>-320622.84999999998</v>
      </c>
      <c r="D131" s="67">
        <v>320622.84999999998</v>
      </c>
      <c r="E131" s="67">
        <v>0</v>
      </c>
      <c r="F131" s="67">
        <v>0</v>
      </c>
      <c r="G131">
        <v>1</v>
      </c>
    </row>
    <row r="132" spans="1:9" x14ac:dyDescent="0.25">
      <c r="A132" s="65" t="s">
        <v>530</v>
      </c>
      <c r="B132" s="66" t="s">
        <v>531</v>
      </c>
      <c r="C132" s="67">
        <v>-240009.19</v>
      </c>
      <c r="D132" s="67">
        <v>240009.19</v>
      </c>
      <c r="E132" s="67">
        <v>0</v>
      </c>
      <c r="F132" s="67">
        <v>0</v>
      </c>
    </row>
    <row r="133" spans="1:9" x14ac:dyDescent="0.25">
      <c r="A133" s="65" t="s">
        <v>532</v>
      </c>
      <c r="B133" s="66" t="s">
        <v>533</v>
      </c>
      <c r="C133" s="67">
        <v>0</v>
      </c>
      <c r="D133" s="67">
        <v>0</v>
      </c>
      <c r="E133" s="67">
        <v>0</v>
      </c>
      <c r="F133" s="67">
        <v>0</v>
      </c>
    </row>
    <row r="134" spans="1:9" x14ac:dyDescent="0.25">
      <c r="A134" s="65" t="s">
        <v>534</v>
      </c>
      <c r="B134" s="66" t="s">
        <v>535</v>
      </c>
      <c r="C134" s="67">
        <v>-38106</v>
      </c>
      <c r="D134" s="67">
        <v>38106</v>
      </c>
      <c r="E134" s="67">
        <v>0</v>
      </c>
      <c r="F134" s="67">
        <v>0</v>
      </c>
    </row>
    <row r="135" spans="1:9" x14ac:dyDescent="0.25">
      <c r="A135" s="65" t="s">
        <v>536</v>
      </c>
      <c r="B135" s="66" t="s">
        <v>537</v>
      </c>
      <c r="C135" s="67">
        <v>156440.07</v>
      </c>
      <c r="D135" s="67">
        <v>482588.53</v>
      </c>
      <c r="E135" s="67">
        <v>109305.79</v>
      </c>
      <c r="F135" s="67">
        <v>529722.81000000006</v>
      </c>
      <c r="I135" s="60">
        <v>0</v>
      </c>
    </row>
    <row r="136" spans="1:9" x14ac:dyDescent="0.25">
      <c r="A136" s="63" t="s">
        <v>538</v>
      </c>
      <c r="B136" s="59" t="s">
        <v>539</v>
      </c>
      <c r="C136" s="64">
        <v>-393180.81</v>
      </c>
      <c r="D136" s="64">
        <v>4053682.7899999991</v>
      </c>
      <c r="E136" s="64">
        <v>3952785.4099999992</v>
      </c>
      <c r="F136" s="64">
        <v>-292283.43000000011</v>
      </c>
    </row>
    <row r="137" spans="1:9" x14ac:dyDescent="0.25">
      <c r="A137" s="63" t="s">
        <v>540</v>
      </c>
      <c r="B137" s="59" t="s">
        <v>541</v>
      </c>
      <c r="C137" s="64">
        <v>-386530.14</v>
      </c>
      <c r="D137" s="64">
        <v>4053682.7899999991</v>
      </c>
      <c r="E137" s="64">
        <v>3951858.5099999993</v>
      </c>
      <c r="F137" s="64">
        <v>-284705.8600000001</v>
      </c>
    </row>
    <row r="138" spans="1:9" x14ac:dyDescent="0.25">
      <c r="A138" s="65" t="s">
        <v>542</v>
      </c>
      <c r="B138" s="66" t="s">
        <v>543</v>
      </c>
      <c r="C138" s="67">
        <v>-80397.850000000006</v>
      </c>
      <c r="D138" s="67">
        <v>2623446.3499999996</v>
      </c>
      <c r="E138" s="67">
        <v>2629699.1899999995</v>
      </c>
      <c r="F138" s="67">
        <v>-86650.69</v>
      </c>
    </row>
    <row r="139" spans="1:9" x14ac:dyDescent="0.25">
      <c r="A139" s="65" t="s">
        <v>544</v>
      </c>
      <c r="B139" s="66" t="s">
        <v>545</v>
      </c>
      <c r="C139" s="67">
        <v>-19770.310000000005</v>
      </c>
      <c r="D139" s="67">
        <v>13655.05</v>
      </c>
      <c r="E139" s="67">
        <v>14076.449999999999</v>
      </c>
      <c r="F139" s="67">
        <v>-20191.710000000006</v>
      </c>
    </row>
    <row r="140" spans="1:9" x14ac:dyDescent="0.25">
      <c r="A140" s="65" t="s">
        <v>546</v>
      </c>
      <c r="B140" s="66" t="s">
        <v>547</v>
      </c>
      <c r="C140" s="67">
        <v>-3233.56</v>
      </c>
      <c r="D140" s="67">
        <v>0</v>
      </c>
      <c r="E140" s="67">
        <v>0</v>
      </c>
      <c r="F140" s="67">
        <v>-3233.56</v>
      </c>
    </row>
    <row r="141" spans="1:9" x14ac:dyDescent="0.25">
      <c r="A141" s="65" t="s">
        <v>548</v>
      </c>
      <c r="B141" s="66" t="s">
        <v>549</v>
      </c>
      <c r="C141" s="67">
        <v>-20231.240000000093</v>
      </c>
      <c r="D141" s="67">
        <v>898272.77000000014</v>
      </c>
      <c r="E141" s="67">
        <v>794130.63000000012</v>
      </c>
      <c r="F141" s="67">
        <v>83910.899999999965</v>
      </c>
    </row>
    <row r="142" spans="1:9" x14ac:dyDescent="0.25">
      <c r="A142" s="65" t="s">
        <v>550</v>
      </c>
      <c r="B142" s="66" t="s">
        <v>551</v>
      </c>
      <c r="C142" s="67">
        <v>-100267.80999999995</v>
      </c>
      <c r="D142" s="67">
        <v>314706.67</v>
      </c>
      <c r="E142" s="67">
        <v>295421.37999999995</v>
      </c>
      <c r="F142" s="67">
        <v>-80982.520000000019</v>
      </c>
    </row>
    <row r="143" spans="1:9" x14ac:dyDescent="0.25">
      <c r="A143" s="65" t="s">
        <v>552</v>
      </c>
      <c r="B143" s="66" t="s">
        <v>553</v>
      </c>
      <c r="C143" s="67">
        <v>-145487.22999999998</v>
      </c>
      <c r="D143" s="67">
        <v>177648.05</v>
      </c>
      <c r="E143" s="67">
        <v>195857.31000000003</v>
      </c>
      <c r="F143" s="67">
        <v>-163696.49000000002</v>
      </c>
    </row>
    <row r="144" spans="1:9" x14ac:dyDescent="0.25">
      <c r="A144" s="65" t="s">
        <v>554</v>
      </c>
      <c r="B144" s="66" t="s">
        <v>555</v>
      </c>
      <c r="C144" s="67">
        <v>686.60000000001367</v>
      </c>
      <c r="D144" s="67">
        <v>25953.9</v>
      </c>
      <c r="E144" s="67">
        <v>22358.550000000003</v>
      </c>
      <c r="F144" s="67">
        <v>4281.9499999999944</v>
      </c>
    </row>
    <row r="145" spans="1:6" x14ac:dyDescent="0.25">
      <c r="A145" s="65" t="s">
        <v>556</v>
      </c>
      <c r="B145" s="66" t="s">
        <v>557</v>
      </c>
      <c r="C145" s="67">
        <v>-1530</v>
      </c>
      <c r="D145" s="67">
        <v>0</v>
      </c>
      <c r="E145" s="67">
        <v>315</v>
      </c>
      <c r="F145" s="67">
        <v>-1845</v>
      </c>
    </row>
    <row r="146" spans="1:6" x14ac:dyDescent="0.25">
      <c r="A146" s="65" t="s">
        <v>558</v>
      </c>
      <c r="B146" s="66" t="s">
        <v>559</v>
      </c>
      <c r="C146" s="67">
        <v>-3.09</v>
      </c>
      <c r="D146" s="67">
        <v>0</v>
      </c>
      <c r="E146" s="67">
        <v>0</v>
      </c>
      <c r="F146" s="67">
        <v>-3.09</v>
      </c>
    </row>
    <row r="147" spans="1:6" x14ac:dyDescent="0.25">
      <c r="A147" s="65" t="s">
        <v>560</v>
      </c>
      <c r="B147" s="66" t="s">
        <v>561</v>
      </c>
      <c r="C147" s="67">
        <v>-2443.14</v>
      </c>
      <c r="D147" s="67">
        <v>0</v>
      </c>
      <c r="E147" s="67">
        <v>0</v>
      </c>
      <c r="F147" s="67">
        <v>-2443.14</v>
      </c>
    </row>
    <row r="148" spans="1:6" x14ac:dyDescent="0.25">
      <c r="A148" s="65" t="s">
        <v>562</v>
      </c>
      <c r="B148" s="66" t="s">
        <v>517</v>
      </c>
      <c r="C148" s="67">
        <v>-13852.51</v>
      </c>
      <c r="D148" s="67">
        <v>0</v>
      </c>
      <c r="E148" s="67">
        <v>0</v>
      </c>
      <c r="F148" s="67">
        <v>-13852.51</v>
      </c>
    </row>
    <row r="149" spans="1:6" x14ac:dyDescent="0.25">
      <c r="A149" s="63" t="s">
        <v>563</v>
      </c>
      <c r="B149" s="59" t="s">
        <v>564</v>
      </c>
      <c r="C149" s="64">
        <v>-6650.67</v>
      </c>
      <c r="D149" s="64">
        <v>0</v>
      </c>
      <c r="E149" s="64">
        <v>926.90000000000009</v>
      </c>
      <c r="F149" s="64">
        <v>-7577.57</v>
      </c>
    </row>
    <row r="150" spans="1:6" x14ac:dyDescent="0.25">
      <c r="A150" s="65" t="s">
        <v>565</v>
      </c>
      <c r="B150" s="66" t="s">
        <v>566</v>
      </c>
      <c r="C150" s="67">
        <v>-3722.67</v>
      </c>
      <c r="D150" s="67">
        <v>0</v>
      </c>
      <c r="E150" s="67">
        <v>0</v>
      </c>
      <c r="F150" s="67">
        <v>-3722.67</v>
      </c>
    </row>
    <row r="151" spans="1:6" x14ac:dyDescent="0.25">
      <c r="A151" s="65" t="s">
        <v>567</v>
      </c>
      <c r="B151" s="66" t="s">
        <v>568</v>
      </c>
      <c r="C151" s="67">
        <v>-2928</v>
      </c>
      <c r="D151" s="67">
        <v>0</v>
      </c>
      <c r="E151" s="67">
        <v>0</v>
      </c>
      <c r="F151" s="67">
        <v>-2928</v>
      </c>
    </row>
    <row r="152" spans="1:6" x14ac:dyDescent="0.25">
      <c r="A152" s="65" t="s">
        <v>569</v>
      </c>
      <c r="B152" s="66" t="s">
        <v>570</v>
      </c>
      <c r="C152" s="67">
        <v>0</v>
      </c>
      <c r="D152" s="67">
        <v>0</v>
      </c>
      <c r="E152" s="67">
        <v>926.90000000000009</v>
      </c>
      <c r="F152" s="67">
        <v>-926.90000000000009</v>
      </c>
    </row>
    <row r="153" spans="1:6" x14ac:dyDescent="0.25">
      <c r="A153" s="65" t="s">
        <v>571</v>
      </c>
      <c r="B153" s="66" t="s">
        <v>572</v>
      </c>
      <c r="C153" s="67">
        <v>0</v>
      </c>
      <c r="D153" s="67">
        <v>0</v>
      </c>
      <c r="E153" s="67">
        <v>0</v>
      </c>
      <c r="F153" s="67">
        <v>0</v>
      </c>
    </row>
    <row r="154" spans="1:6" x14ac:dyDescent="0.25">
      <c r="A154" s="63" t="s">
        <v>573</v>
      </c>
      <c r="B154" s="59" t="s">
        <v>574</v>
      </c>
      <c r="C154" s="64">
        <v>-76447.95</v>
      </c>
      <c r="D154" s="64">
        <v>145726.60999999999</v>
      </c>
      <c r="E154" s="64">
        <v>82058.09</v>
      </c>
      <c r="F154" s="64">
        <v>-12779.429999999995</v>
      </c>
    </row>
    <row r="155" spans="1:6" x14ac:dyDescent="0.25">
      <c r="A155" s="63" t="s">
        <v>575</v>
      </c>
      <c r="B155" s="59" t="s">
        <v>576</v>
      </c>
      <c r="C155" s="64">
        <v>-76447.95</v>
      </c>
      <c r="D155" s="64">
        <v>145726.60999999999</v>
      </c>
      <c r="E155" s="64">
        <v>82058.09</v>
      </c>
      <c r="F155" s="64">
        <v>-12779.429999999995</v>
      </c>
    </row>
    <row r="156" spans="1:6" x14ac:dyDescent="0.25">
      <c r="A156" s="65" t="s">
        <v>577</v>
      </c>
      <c r="B156" s="66" t="s">
        <v>578</v>
      </c>
      <c r="C156" s="67">
        <v>-13104.879999999997</v>
      </c>
      <c r="D156" s="67">
        <v>10834.47</v>
      </c>
      <c r="E156" s="67">
        <v>6026.5099999999993</v>
      </c>
      <c r="F156" s="67">
        <v>-8296.9200000000037</v>
      </c>
    </row>
    <row r="157" spans="1:6" x14ac:dyDescent="0.25">
      <c r="A157" s="65" t="s">
        <v>579</v>
      </c>
      <c r="B157" s="66" t="s">
        <v>580</v>
      </c>
      <c r="C157" s="67">
        <v>-4183.9900000000462</v>
      </c>
      <c r="D157" s="67">
        <v>43284.71</v>
      </c>
      <c r="E157" s="67">
        <v>21570.37</v>
      </c>
      <c r="F157" s="67">
        <v>17530.349999999973</v>
      </c>
    </row>
    <row r="158" spans="1:6" x14ac:dyDescent="0.25">
      <c r="A158" s="65" t="s">
        <v>581</v>
      </c>
      <c r="B158" s="66" t="s">
        <v>582</v>
      </c>
      <c r="C158" s="67">
        <v>-44580.94</v>
      </c>
      <c r="D158" s="67">
        <v>7648.46</v>
      </c>
      <c r="E158" s="67">
        <v>13456.640000000001</v>
      </c>
      <c r="F158" s="67">
        <v>-50389.120000000003</v>
      </c>
    </row>
    <row r="159" spans="1:6" x14ac:dyDescent="0.25">
      <c r="A159" s="65" t="s">
        <v>583</v>
      </c>
      <c r="B159" s="66" t="s">
        <v>584</v>
      </c>
      <c r="C159" s="67">
        <v>1594.98000000004</v>
      </c>
      <c r="D159" s="67">
        <v>75441.59</v>
      </c>
      <c r="E159" s="67">
        <v>41004.569999999992</v>
      </c>
      <c r="F159" s="67">
        <v>36032.000000000036</v>
      </c>
    </row>
    <row r="160" spans="1:6" x14ac:dyDescent="0.25">
      <c r="A160" s="65" t="s">
        <v>585</v>
      </c>
      <c r="B160" s="66" t="s">
        <v>586</v>
      </c>
      <c r="C160" s="67">
        <v>-16173.12</v>
      </c>
      <c r="D160" s="67">
        <v>8517.3799999999992</v>
      </c>
      <c r="E160" s="67">
        <v>0</v>
      </c>
      <c r="F160" s="67">
        <v>-7655.74</v>
      </c>
    </row>
    <row r="161" spans="1:6" x14ac:dyDescent="0.25">
      <c r="A161" s="63" t="s">
        <v>587</v>
      </c>
      <c r="B161" s="59" t="s">
        <v>588</v>
      </c>
      <c r="C161" s="64">
        <v>-4749952.2399999993</v>
      </c>
      <c r="D161" s="64">
        <v>330919.90000000008</v>
      </c>
      <c r="E161" s="64">
        <v>613085.14</v>
      </c>
      <c r="F161" s="64">
        <v>-5032117.4799999995</v>
      </c>
    </row>
    <row r="162" spans="1:6" x14ac:dyDescent="0.25">
      <c r="A162" s="63" t="s">
        <v>589</v>
      </c>
      <c r="B162" s="59" t="s">
        <v>590</v>
      </c>
      <c r="C162" s="64">
        <v>-4749952.2399999993</v>
      </c>
      <c r="D162" s="64">
        <v>330919.90000000008</v>
      </c>
      <c r="E162" s="64">
        <v>613085.14</v>
      </c>
      <c r="F162" s="64">
        <v>-5032117.4799999995</v>
      </c>
    </row>
    <row r="163" spans="1:6" x14ac:dyDescent="0.25">
      <c r="A163" s="65" t="s">
        <v>591</v>
      </c>
      <c r="B163" s="66" t="s">
        <v>592</v>
      </c>
      <c r="C163" s="67">
        <v>-2371939.41</v>
      </c>
      <c r="D163" s="67">
        <v>237172.31000000003</v>
      </c>
      <c r="E163" s="67">
        <v>241273.07000000004</v>
      </c>
      <c r="F163" s="67">
        <v>-2376040.1699999995</v>
      </c>
    </row>
    <row r="164" spans="1:6" x14ac:dyDescent="0.25">
      <c r="A164" s="65" t="s">
        <v>593</v>
      </c>
      <c r="B164" s="66" t="s">
        <v>594</v>
      </c>
      <c r="C164" s="67">
        <v>-1161062.53</v>
      </c>
      <c r="D164" s="67">
        <v>10232.32</v>
      </c>
      <c r="E164" s="67">
        <v>215840.08000000002</v>
      </c>
      <c r="F164" s="67">
        <v>-1366670.29</v>
      </c>
    </row>
    <row r="165" spans="1:6" x14ac:dyDescent="0.25">
      <c r="A165" s="65" t="s">
        <v>595</v>
      </c>
      <c r="B165" s="66" t="s">
        <v>596</v>
      </c>
      <c r="C165" s="67">
        <v>-189697.31999999998</v>
      </c>
      <c r="D165" s="67">
        <v>18539.490000000002</v>
      </c>
      <c r="E165" s="67">
        <v>18867.490000000002</v>
      </c>
      <c r="F165" s="67">
        <v>-190025.32</v>
      </c>
    </row>
    <row r="166" spans="1:6" x14ac:dyDescent="0.25">
      <c r="A166" s="65" t="s">
        <v>597</v>
      </c>
      <c r="B166" s="66" t="s">
        <v>598</v>
      </c>
      <c r="C166" s="67">
        <v>-23748.52</v>
      </c>
      <c r="D166" s="67">
        <v>2347.81</v>
      </c>
      <c r="E166" s="67">
        <v>2358.44</v>
      </c>
      <c r="F166" s="67">
        <v>-23759.15</v>
      </c>
    </row>
    <row r="167" spans="1:6" x14ac:dyDescent="0.25">
      <c r="A167" s="65" t="s">
        <v>599</v>
      </c>
      <c r="B167" s="66" t="s">
        <v>600</v>
      </c>
      <c r="C167" s="67">
        <v>-604393.13</v>
      </c>
      <c r="D167" s="67">
        <v>59098.07</v>
      </c>
      <c r="E167" s="67">
        <v>60144.19</v>
      </c>
      <c r="F167" s="67">
        <v>-605439.24999999988</v>
      </c>
    </row>
    <row r="168" spans="1:6" x14ac:dyDescent="0.25">
      <c r="A168" s="65" t="s">
        <v>601</v>
      </c>
      <c r="B168" s="66" t="s">
        <v>602</v>
      </c>
      <c r="C168" s="67">
        <v>-91085.35</v>
      </c>
      <c r="D168" s="67">
        <v>818.51</v>
      </c>
      <c r="E168" s="67">
        <v>17299.16</v>
      </c>
      <c r="F168" s="67">
        <v>-107566</v>
      </c>
    </row>
    <row r="169" spans="1:6" x14ac:dyDescent="0.25">
      <c r="A169" s="65" t="s">
        <v>603</v>
      </c>
      <c r="B169" s="66" t="s">
        <v>604</v>
      </c>
      <c r="C169" s="67">
        <v>-11623.680000000002</v>
      </c>
      <c r="D169" s="67">
        <v>102.28</v>
      </c>
      <c r="E169" s="67">
        <v>2162.3299999999995</v>
      </c>
      <c r="F169" s="67">
        <v>-13683.730000000001</v>
      </c>
    </row>
    <row r="170" spans="1:6" x14ac:dyDescent="0.25">
      <c r="A170" s="65" t="s">
        <v>605</v>
      </c>
      <c r="B170" s="66" t="s">
        <v>606</v>
      </c>
      <c r="C170" s="67">
        <v>-296402.3</v>
      </c>
      <c r="D170" s="67">
        <v>2609.1099999999997</v>
      </c>
      <c r="E170" s="67">
        <v>55140.37999999999</v>
      </c>
      <c r="F170" s="67">
        <v>-348933.56999999995</v>
      </c>
    </row>
    <row r="171" spans="1:6" x14ac:dyDescent="0.25">
      <c r="A171" s="63" t="s">
        <v>607</v>
      </c>
      <c r="B171" s="59" t="s">
        <v>608</v>
      </c>
      <c r="C171" s="64">
        <v>-16304649.039999999</v>
      </c>
      <c r="D171" s="64">
        <v>8401496.8100000005</v>
      </c>
      <c r="E171" s="64">
        <v>8298791.8200000003</v>
      </c>
      <c r="F171" s="64">
        <v>-16201944.049999999</v>
      </c>
    </row>
    <row r="172" spans="1:6" x14ac:dyDescent="0.25">
      <c r="A172" s="63" t="s">
        <v>609</v>
      </c>
      <c r="B172" s="59" t="s">
        <v>610</v>
      </c>
      <c r="C172" s="64">
        <v>-15829847.59</v>
      </c>
      <c r="D172" s="64">
        <v>8393491.7100000009</v>
      </c>
      <c r="E172" s="64">
        <v>8298791.8200000003</v>
      </c>
      <c r="F172" s="64">
        <v>-15735147.699999999</v>
      </c>
    </row>
    <row r="173" spans="1:6" x14ac:dyDescent="0.25">
      <c r="A173" s="63" t="s">
        <v>611</v>
      </c>
      <c r="B173" s="59" t="s">
        <v>610</v>
      </c>
      <c r="C173" s="64">
        <v>-15829847.59</v>
      </c>
      <c r="D173" s="64">
        <v>8393491.7100000009</v>
      </c>
      <c r="E173" s="64">
        <v>8298791.8200000003</v>
      </c>
      <c r="F173" s="64">
        <v>-15735147.699999999</v>
      </c>
    </row>
    <row r="174" spans="1:6" x14ac:dyDescent="0.25">
      <c r="A174" s="65" t="s">
        <v>612</v>
      </c>
      <c r="B174" s="66" t="s">
        <v>613</v>
      </c>
      <c r="C174" s="67">
        <v>-2274162.62</v>
      </c>
      <c r="D174" s="67">
        <v>7789409.1500000004</v>
      </c>
      <c r="E174" s="67">
        <v>6666666.6699999999</v>
      </c>
      <c r="F174" s="67">
        <v>-1151420.1399999999</v>
      </c>
    </row>
    <row r="175" spans="1:6" x14ac:dyDescent="0.25">
      <c r="A175" s="65" t="s">
        <v>614</v>
      </c>
      <c r="B175" s="66" t="s">
        <v>615</v>
      </c>
      <c r="C175" s="67">
        <v>0</v>
      </c>
      <c r="D175" s="67">
        <v>0</v>
      </c>
      <c r="E175" s="67">
        <v>0</v>
      </c>
      <c r="F175" s="67">
        <v>0</v>
      </c>
    </row>
    <row r="176" spans="1:6" x14ac:dyDescent="0.25">
      <c r="A176" s="65" t="s">
        <v>616</v>
      </c>
      <c r="B176" s="66" t="s">
        <v>617</v>
      </c>
      <c r="C176" s="67">
        <v>-3807313.65</v>
      </c>
      <c r="D176" s="67">
        <v>0</v>
      </c>
      <c r="E176" s="67">
        <v>1632125.15</v>
      </c>
      <c r="F176" s="67">
        <v>-5439438.7999999998</v>
      </c>
    </row>
    <row r="177" spans="1:8" x14ac:dyDescent="0.25">
      <c r="A177" s="65" t="s">
        <v>618</v>
      </c>
      <c r="B177" s="66" t="s">
        <v>619</v>
      </c>
      <c r="C177" s="67">
        <v>-9748371.3200000003</v>
      </c>
      <c r="D177" s="67">
        <v>604082.56000000006</v>
      </c>
      <c r="E177" s="67">
        <v>0</v>
      </c>
      <c r="F177" s="67">
        <v>-9144288.7599999998</v>
      </c>
      <c r="H177" s="60">
        <v>273748.96000000462</v>
      </c>
    </row>
    <row r="178" spans="1:8" x14ac:dyDescent="0.25">
      <c r="A178" s="63" t="s">
        <v>620</v>
      </c>
      <c r="B178" s="59" t="s">
        <v>588</v>
      </c>
      <c r="C178" s="64">
        <v>-474801.44999999995</v>
      </c>
      <c r="D178" s="64">
        <v>8005.1</v>
      </c>
      <c r="E178" s="64">
        <v>0</v>
      </c>
      <c r="F178" s="64">
        <v>-466796.35</v>
      </c>
    </row>
    <row r="179" spans="1:8" x14ac:dyDescent="0.25">
      <c r="A179" s="63" t="s">
        <v>621</v>
      </c>
      <c r="B179" s="59" t="s">
        <v>588</v>
      </c>
      <c r="C179" s="64">
        <v>-162674.78</v>
      </c>
      <c r="D179" s="64">
        <v>0</v>
      </c>
      <c r="E179" s="64">
        <v>0</v>
      </c>
      <c r="F179" s="64">
        <v>-162674.78</v>
      </c>
    </row>
    <row r="180" spans="1:8" x14ac:dyDescent="0.25">
      <c r="A180" s="65" t="s">
        <v>622</v>
      </c>
      <c r="B180" s="66" t="s">
        <v>623</v>
      </c>
      <c r="C180" s="67">
        <v>-162674.78</v>
      </c>
      <c r="D180" s="67">
        <v>0</v>
      </c>
      <c r="E180" s="67">
        <v>0</v>
      </c>
      <c r="F180" s="67">
        <v>-162674.78</v>
      </c>
    </row>
    <row r="181" spans="1:8" x14ac:dyDescent="0.25">
      <c r="A181" s="63" t="s">
        <v>624</v>
      </c>
      <c r="B181" s="59" t="s">
        <v>625</v>
      </c>
      <c r="C181" s="64">
        <v>-312126.67</v>
      </c>
      <c r="D181" s="64">
        <v>8005.1</v>
      </c>
      <c r="E181" s="64">
        <v>0</v>
      </c>
      <c r="F181" s="64">
        <v>-304121.56999999995</v>
      </c>
    </row>
    <row r="182" spans="1:8" x14ac:dyDescent="0.25">
      <c r="A182" s="65" t="s">
        <v>626</v>
      </c>
      <c r="B182" s="66" t="s">
        <v>627</v>
      </c>
      <c r="C182" s="67">
        <v>-312126.67</v>
      </c>
      <c r="D182" s="67">
        <v>8005.1</v>
      </c>
      <c r="E182" s="67">
        <v>0</v>
      </c>
      <c r="F182" s="67">
        <v>-304121.56999999995</v>
      </c>
    </row>
    <row r="183" spans="1:8" x14ac:dyDescent="0.25">
      <c r="A183" s="63" t="s">
        <v>628</v>
      </c>
      <c r="B183" s="59" t="s">
        <v>629</v>
      </c>
      <c r="C183" s="64">
        <v>0</v>
      </c>
      <c r="D183" s="64">
        <v>0</v>
      </c>
      <c r="E183" s="64">
        <v>0</v>
      </c>
      <c r="F183" s="64">
        <v>0</v>
      </c>
    </row>
    <row r="184" spans="1:8" x14ac:dyDescent="0.25">
      <c r="A184" s="63" t="s">
        <v>630</v>
      </c>
      <c r="B184" s="59" t="s">
        <v>629</v>
      </c>
      <c r="C184" s="64">
        <v>0</v>
      </c>
      <c r="D184" s="64">
        <v>0</v>
      </c>
      <c r="E184" s="64">
        <v>0</v>
      </c>
      <c r="F184" s="64">
        <v>0</v>
      </c>
    </row>
    <row r="185" spans="1:8" x14ac:dyDescent="0.25">
      <c r="A185" s="63" t="s">
        <v>631</v>
      </c>
      <c r="B185" s="59" t="s">
        <v>629</v>
      </c>
      <c r="C185" s="64">
        <v>0</v>
      </c>
      <c r="D185" s="64">
        <v>0</v>
      </c>
      <c r="E185" s="64">
        <v>0</v>
      </c>
      <c r="F185" s="64">
        <v>0</v>
      </c>
    </row>
    <row r="186" spans="1:8" x14ac:dyDescent="0.25">
      <c r="A186" s="65" t="s">
        <v>632</v>
      </c>
      <c r="B186" s="66" t="s">
        <v>629</v>
      </c>
      <c r="C186" s="67">
        <v>0</v>
      </c>
      <c r="D186" s="67">
        <v>0</v>
      </c>
      <c r="E186" s="67">
        <v>0</v>
      </c>
      <c r="F186" s="67">
        <v>0</v>
      </c>
    </row>
    <row r="187" spans="1:8" x14ac:dyDescent="0.25">
      <c r="A187" s="63" t="s">
        <v>633</v>
      </c>
      <c r="B187" s="59" t="s">
        <v>634</v>
      </c>
      <c r="C187" s="64">
        <v>0</v>
      </c>
      <c r="D187" s="64">
        <v>0</v>
      </c>
      <c r="E187" s="64">
        <v>0</v>
      </c>
      <c r="F187" s="64">
        <v>0</v>
      </c>
    </row>
    <row r="188" spans="1:8" x14ac:dyDescent="0.25">
      <c r="A188" s="63" t="s">
        <v>635</v>
      </c>
      <c r="B188" s="59" t="s">
        <v>634</v>
      </c>
      <c r="C188" s="64">
        <v>0</v>
      </c>
      <c r="D188" s="64">
        <v>0</v>
      </c>
      <c r="E188" s="64">
        <v>0</v>
      </c>
      <c r="F188" s="64">
        <v>0</v>
      </c>
    </row>
    <row r="189" spans="1:8" x14ac:dyDescent="0.25">
      <c r="A189" s="65" t="s">
        <v>636</v>
      </c>
      <c r="B189" s="66" t="s">
        <v>637</v>
      </c>
      <c r="C189" s="67">
        <v>0</v>
      </c>
      <c r="D189" s="67">
        <v>0</v>
      </c>
      <c r="E189" s="67">
        <v>0</v>
      </c>
      <c r="F189" s="67">
        <v>0</v>
      </c>
    </row>
    <row r="190" spans="1:8" x14ac:dyDescent="0.25">
      <c r="A190" s="63" t="s">
        <v>638</v>
      </c>
      <c r="B190" s="59" t="s">
        <v>639</v>
      </c>
      <c r="C190" s="64">
        <v>-49366243.960000008</v>
      </c>
      <c r="D190" s="64">
        <v>0</v>
      </c>
      <c r="E190" s="64">
        <v>6919973.5499999998</v>
      </c>
      <c r="F190" s="64">
        <v>-56286217.510000005</v>
      </c>
      <c r="H190" s="69">
        <v>0</v>
      </c>
    </row>
    <row r="191" spans="1:8" x14ac:dyDescent="0.25">
      <c r="A191" s="63" t="s">
        <v>80</v>
      </c>
      <c r="B191" s="59" t="s">
        <v>640</v>
      </c>
      <c r="C191" s="64">
        <v>-49366243.960000008</v>
      </c>
      <c r="D191" s="64">
        <v>0</v>
      </c>
      <c r="E191" s="64">
        <v>6919973.5499999998</v>
      </c>
      <c r="F191" s="64">
        <v>-56286217.510000005</v>
      </c>
    </row>
    <row r="192" spans="1:8" x14ac:dyDescent="0.25">
      <c r="A192" s="63" t="s">
        <v>641</v>
      </c>
      <c r="B192" s="59" t="s">
        <v>642</v>
      </c>
      <c r="C192" s="64">
        <v>-49366243.960000008</v>
      </c>
      <c r="D192" s="64">
        <v>0</v>
      </c>
      <c r="E192" s="64">
        <v>6919973.5499999998</v>
      </c>
      <c r="F192" s="64">
        <v>-56286217.510000005</v>
      </c>
    </row>
    <row r="193" spans="1:11" x14ac:dyDescent="0.25">
      <c r="A193" s="63" t="s">
        <v>643</v>
      </c>
      <c r="B193" s="59" t="s">
        <v>644</v>
      </c>
      <c r="C193" s="64">
        <v>-49364083.750000007</v>
      </c>
      <c r="D193" s="64">
        <v>0</v>
      </c>
      <c r="E193" s="64">
        <v>6769371.6600000001</v>
      </c>
      <c r="F193" s="64">
        <v>-56133455.410000004</v>
      </c>
    </row>
    <row r="194" spans="1:11" x14ac:dyDescent="0.25">
      <c r="A194" s="65" t="s">
        <v>645</v>
      </c>
      <c r="B194" s="66" t="s">
        <v>646</v>
      </c>
      <c r="C194" s="67">
        <v>-41552271.230000004</v>
      </c>
      <c r="D194" s="67">
        <v>0</v>
      </c>
      <c r="E194" s="67">
        <v>6157284</v>
      </c>
      <c r="F194" s="67">
        <v>-47709555.230000004</v>
      </c>
    </row>
    <row r="195" spans="1:11" x14ac:dyDescent="0.25">
      <c r="A195" s="65" t="s">
        <v>647</v>
      </c>
      <c r="B195" s="66" t="s">
        <v>648</v>
      </c>
      <c r="C195" s="67">
        <v>-7811812.5200000005</v>
      </c>
      <c r="D195" s="67">
        <v>0</v>
      </c>
      <c r="E195" s="67">
        <v>612087.66</v>
      </c>
      <c r="F195" s="67">
        <v>-8423900.1799999997</v>
      </c>
    </row>
    <row r="196" spans="1:11" x14ac:dyDescent="0.25">
      <c r="A196" s="63" t="s">
        <v>649</v>
      </c>
      <c r="B196" s="59" t="s">
        <v>650</v>
      </c>
      <c r="C196" s="64">
        <v>-2160.21</v>
      </c>
      <c r="D196" s="64">
        <v>0</v>
      </c>
      <c r="E196" s="64">
        <v>150601.89000000001</v>
      </c>
      <c r="F196" s="64">
        <v>-152762.1</v>
      </c>
    </row>
    <row r="197" spans="1:11" x14ac:dyDescent="0.25">
      <c r="A197" s="65" t="s">
        <v>651</v>
      </c>
      <c r="B197" s="66" t="s">
        <v>652</v>
      </c>
      <c r="C197" s="67">
        <v>0</v>
      </c>
      <c r="D197" s="67">
        <v>0</v>
      </c>
      <c r="E197" s="67">
        <v>0</v>
      </c>
      <c r="F197" s="67">
        <v>0</v>
      </c>
    </row>
    <row r="198" spans="1:11" x14ac:dyDescent="0.25">
      <c r="A198" s="65" t="s">
        <v>653</v>
      </c>
      <c r="B198" s="66" t="s">
        <v>654</v>
      </c>
      <c r="C198" s="67">
        <v>-2160.21</v>
      </c>
      <c r="D198" s="67">
        <v>0</v>
      </c>
      <c r="E198" s="67">
        <v>0</v>
      </c>
      <c r="F198" s="67">
        <v>-2160.21</v>
      </c>
    </row>
    <row r="199" spans="1:11" x14ac:dyDescent="0.25">
      <c r="A199" s="65" t="s">
        <v>655</v>
      </c>
      <c r="B199" s="66" t="s">
        <v>656</v>
      </c>
      <c r="C199" s="67">
        <v>0</v>
      </c>
      <c r="D199" s="67">
        <v>0</v>
      </c>
      <c r="E199" s="67">
        <v>150601.89000000001</v>
      </c>
      <c r="F199" s="67">
        <v>-150601.89000000001</v>
      </c>
    </row>
    <row r="200" spans="1:11" x14ac:dyDescent="0.25">
      <c r="A200" s="65" t="s">
        <v>657</v>
      </c>
      <c r="B200" s="66" t="s">
        <v>658</v>
      </c>
      <c r="C200" s="67">
        <v>0</v>
      </c>
      <c r="D200" s="67">
        <v>0</v>
      </c>
      <c r="E200" s="67">
        <v>0</v>
      </c>
      <c r="F200" s="67">
        <v>0</v>
      </c>
    </row>
    <row r="201" spans="1:11" x14ac:dyDescent="0.25">
      <c r="A201" s="63" t="s">
        <v>91</v>
      </c>
      <c r="B201" s="59" t="s">
        <v>659</v>
      </c>
      <c r="C201" s="64">
        <v>49343090.699999996</v>
      </c>
      <c r="D201" s="64">
        <v>9882579.9700000007</v>
      </c>
      <c r="E201" s="64">
        <v>2939453.1599999997</v>
      </c>
      <c r="F201" s="64">
        <v>56286217.50999999</v>
      </c>
    </row>
    <row r="202" spans="1:11" x14ac:dyDescent="0.25">
      <c r="A202" s="63" t="s">
        <v>92</v>
      </c>
      <c r="B202" s="59" t="s">
        <v>660</v>
      </c>
      <c r="C202" s="64">
        <v>37883666.560000002</v>
      </c>
      <c r="D202" s="64">
        <v>7525933.1199999992</v>
      </c>
      <c r="E202" s="64">
        <v>2530972.5199999996</v>
      </c>
      <c r="F202" s="64">
        <v>42878627.159999996</v>
      </c>
    </row>
    <row r="203" spans="1:11" x14ac:dyDescent="0.25">
      <c r="A203" s="63" t="s">
        <v>661</v>
      </c>
      <c r="B203" s="59" t="s">
        <v>662</v>
      </c>
      <c r="C203" s="64">
        <v>29685048.710000001</v>
      </c>
      <c r="D203" s="64">
        <v>4783446.29</v>
      </c>
      <c r="E203" s="64">
        <v>683334.3899999999</v>
      </c>
      <c r="F203" s="64">
        <v>33785160.609999999</v>
      </c>
      <c r="H203" s="60">
        <v>33898313.740000002</v>
      </c>
      <c r="I203" s="92">
        <v>-113153.13000000268</v>
      </c>
      <c r="J203" s="71">
        <v>-310585.89000000246</v>
      </c>
      <c r="K203" s="71">
        <v>310585.89000000246</v>
      </c>
    </row>
    <row r="204" spans="1:11" x14ac:dyDescent="0.25">
      <c r="A204" s="63" t="s">
        <v>663</v>
      </c>
      <c r="B204" s="59" t="s">
        <v>664</v>
      </c>
      <c r="C204" s="64">
        <v>15169442.23</v>
      </c>
      <c r="D204" s="64">
        <v>2299501.6700000004</v>
      </c>
      <c r="E204" s="64">
        <v>250403.57999999996</v>
      </c>
      <c r="F204" s="64">
        <v>17218540.319999997</v>
      </c>
    </row>
    <row r="205" spans="1:11" x14ac:dyDescent="0.25">
      <c r="A205" s="65" t="s">
        <v>665</v>
      </c>
      <c r="B205" s="66" t="s">
        <v>666</v>
      </c>
      <c r="C205" s="67">
        <v>13289900.75</v>
      </c>
      <c r="D205" s="67">
        <v>1998238.08</v>
      </c>
      <c r="E205" s="67">
        <v>233361.55999999997</v>
      </c>
      <c r="F205" s="67">
        <v>15054777.27</v>
      </c>
    </row>
    <row r="206" spans="1:11" x14ac:dyDescent="0.25">
      <c r="A206" s="65" t="s">
        <v>667</v>
      </c>
      <c r="B206" s="66" t="s">
        <v>668</v>
      </c>
      <c r="C206" s="67">
        <v>11976.630000000001</v>
      </c>
      <c r="D206" s="67">
        <v>1275.49</v>
      </c>
      <c r="E206" s="67">
        <v>0</v>
      </c>
      <c r="F206" s="67">
        <v>13252.120000000003</v>
      </c>
    </row>
    <row r="207" spans="1:11" x14ac:dyDescent="0.25">
      <c r="A207" s="65" t="s">
        <v>669</v>
      </c>
      <c r="B207" s="66" t="s">
        <v>670</v>
      </c>
      <c r="C207" s="67">
        <v>-1468.33</v>
      </c>
      <c r="D207" s="67">
        <v>0</v>
      </c>
      <c r="E207" s="67">
        <v>0</v>
      </c>
      <c r="F207" s="67">
        <v>-1468.33</v>
      </c>
    </row>
    <row r="208" spans="1:11" x14ac:dyDescent="0.25">
      <c r="A208" s="65" t="s">
        <v>671</v>
      </c>
      <c r="B208" s="66" t="s">
        <v>672</v>
      </c>
      <c r="C208" s="67">
        <v>741957.90999999992</v>
      </c>
      <c r="D208" s="67">
        <v>101208.59999999999</v>
      </c>
      <c r="E208" s="67">
        <v>0</v>
      </c>
      <c r="F208" s="67">
        <v>843166.50999999989</v>
      </c>
    </row>
    <row r="209" spans="1:6" x14ac:dyDescent="0.25">
      <c r="A209" s="65" t="s">
        <v>673</v>
      </c>
      <c r="B209" s="66" t="s">
        <v>674</v>
      </c>
      <c r="C209" s="67">
        <v>95891.98</v>
      </c>
      <c r="D209" s="67">
        <v>1928.87</v>
      </c>
      <c r="E209" s="67">
        <v>0</v>
      </c>
      <c r="F209" s="67">
        <v>97820.849999999991</v>
      </c>
    </row>
    <row r="210" spans="1:6" x14ac:dyDescent="0.25">
      <c r="A210" s="65" t="s">
        <v>675</v>
      </c>
      <c r="B210" s="66" t="s">
        <v>676</v>
      </c>
      <c r="C210" s="67">
        <v>48890.37000000001</v>
      </c>
      <c r="D210" s="67">
        <v>6376.5000000000009</v>
      </c>
      <c r="E210" s="67">
        <v>0</v>
      </c>
      <c r="F210" s="67">
        <v>55266.869999999995</v>
      </c>
    </row>
    <row r="211" spans="1:6" x14ac:dyDescent="0.25">
      <c r="A211" s="65" t="s">
        <v>677</v>
      </c>
      <c r="B211" s="66" t="s">
        <v>678</v>
      </c>
      <c r="C211" s="67">
        <v>503700</v>
      </c>
      <c r="D211" s="67">
        <v>162444.43</v>
      </c>
      <c r="E211" s="67">
        <v>7300</v>
      </c>
      <c r="F211" s="67">
        <v>658844.42999999993</v>
      </c>
    </row>
    <row r="212" spans="1:6" x14ac:dyDescent="0.25">
      <c r="A212" s="65" t="s">
        <v>679</v>
      </c>
      <c r="B212" s="66" t="s">
        <v>680</v>
      </c>
      <c r="C212" s="67">
        <v>469893.73000000004</v>
      </c>
      <c r="D212" s="67">
        <v>18485.289999999997</v>
      </c>
      <c r="E212" s="67">
        <v>3477.21</v>
      </c>
      <c r="F212" s="67">
        <v>484901.81</v>
      </c>
    </row>
    <row r="213" spans="1:6" x14ac:dyDescent="0.25">
      <c r="A213" s="65" t="s">
        <v>681</v>
      </c>
      <c r="B213" s="66" t="s">
        <v>682</v>
      </c>
      <c r="C213" s="67">
        <v>8699.19</v>
      </c>
      <c r="D213" s="67">
        <v>9544.41</v>
      </c>
      <c r="E213" s="67">
        <v>6264.81</v>
      </c>
      <c r="F213" s="67">
        <v>11978.79</v>
      </c>
    </row>
    <row r="214" spans="1:6" x14ac:dyDescent="0.25">
      <c r="A214" s="63" t="s">
        <v>683</v>
      </c>
      <c r="B214" s="59" t="s">
        <v>684</v>
      </c>
      <c r="C214" s="64">
        <v>4642826.8500000015</v>
      </c>
      <c r="D214" s="64">
        <v>974735.54000000015</v>
      </c>
      <c r="E214" s="64">
        <v>218718.66999999995</v>
      </c>
      <c r="F214" s="64">
        <v>5398843.7200000025</v>
      </c>
    </row>
    <row r="215" spans="1:6" x14ac:dyDescent="0.25">
      <c r="A215" s="65" t="s">
        <v>685</v>
      </c>
      <c r="B215" s="66" t="s">
        <v>686</v>
      </c>
      <c r="C215" s="67">
        <v>2913321.97</v>
      </c>
      <c r="D215" s="67">
        <v>528443.11</v>
      </c>
      <c r="E215" s="67">
        <v>130014.76999999996</v>
      </c>
      <c r="F215" s="67">
        <v>3311750.310000001</v>
      </c>
    </row>
    <row r="216" spans="1:6" x14ac:dyDescent="0.25">
      <c r="A216" s="65" t="s">
        <v>687</v>
      </c>
      <c r="B216" s="66" t="s">
        <v>688</v>
      </c>
      <c r="C216" s="67">
        <v>44189.030000000013</v>
      </c>
      <c r="D216" s="67">
        <v>32434.239999999998</v>
      </c>
      <c r="E216" s="67">
        <v>29026.55</v>
      </c>
      <c r="F216" s="67">
        <v>47596.719999999994</v>
      </c>
    </row>
    <row r="217" spans="1:6" x14ac:dyDescent="0.25">
      <c r="A217" s="65" t="s">
        <v>689</v>
      </c>
      <c r="B217" s="66" t="s">
        <v>690</v>
      </c>
      <c r="C217" s="67">
        <v>1360867.5100000009</v>
      </c>
      <c r="D217" s="67">
        <v>281898.51000000007</v>
      </c>
      <c r="E217" s="67">
        <v>4639.2299999999996</v>
      </c>
      <c r="F217" s="67">
        <v>1638126.790000001</v>
      </c>
    </row>
    <row r="218" spans="1:6" x14ac:dyDescent="0.25">
      <c r="A218" s="65" t="s">
        <v>691</v>
      </c>
      <c r="B218" s="66" t="s">
        <v>692</v>
      </c>
      <c r="C218" s="67">
        <v>276103.77000000008</v>
      </c>
      <c r="D218" s="67">
        <v>128109.68000000004</v>
      </c>
      <c r="E218" s="67">
        <v>55038.12</v>
      </c>
      <c r="F218" s="67">
        <v>349175.33000000007</v>
      </c>
    </row>
    <row r="219" spans="1:6" x14ac:dyDescent="0.25">
      <c r="A219" s="65" t="s">
        <v>693</v>
      </c>
      <c r="B219" s="66" t="s">
        <v>694</v>
      </c>
      <c r="C219" s="67">
        <v>24273.65</v>
      </c>
      <c r="D219" s="67">
        <v>3850</v>
      </c>
      <c r="E219" s="67">
        <v>0</v>
      </c>
      <c r="F219" s="67">
        <v>28123.65</v>
      </c>
    </row>
    <row r="220" spans="1:6" x14ac:dyDescent="0.25">
      <c r="A220" s="65" t="s">
        <v>695</v>
      </c>
      <c r="B220" s="66" t="s">
        <v>696</v>
      </c>
      <c r="C220" s="67">
        <v>24070.92</v>
      </c>
      <c r="D220" s="67">
        <v>0</v>
      </c>
      <c r="E220" s="67">
        <v>0</v>
      </c>
      <c r="F220" s="67">
        <v>24070.92</v>
      </c>
    </row>
    <row r="221" spans="1:6" x14ac:dyDescent="0.25">
      <c r="A221" s="63" t="s">
        <v>697</v>
      </c>
      <c r="B221" s="59" t="s">
        <v>698</v>
      </c>
      <c r="C221" s="64">
        <v>5612056.5599999996</v>
      </c>
      <c r="D221" s="64">
        <v>782906.65</v>
      </c>
      <c r="E221" s="64">
        <v>2044</v>
      </c>
      <c r="F221" s="64">
        <v>6392919.21</v>
      </c>
    </row>
    <row r="222" spans="1:6" x14ac:dyDescent="0.25">
      <c r="A222" s="65" t="s">
        <v>699</v>
      </c>
      <c r="B222" s="66" t="s">
        <v>700</v>
      </c>
      <c r="C222" s="67">
        <v>3731193.06</v>
      </c>
      <c r="D222" s="67">
        <v>562245.32999999996</v>
      </c>
      <c r="E222" s="67">
        <v>1460</v>
      </c>
      <c r="F222" s="67">
        <v>4291978.3900000006</v>
      </c>
    </row>
    <row r="223" spans="1:6" x14ac:dyDescent="0.25">
      <c r="A223" s="65" t="s">
        <v>701</v>
      </c>
      <c r="B223" s="66" t="s">
        <v>702</v>
      </c>
      <c r="C223" s="67">
        <v>1739900.7199999997</v>
      </c>
      <c r="D223" s="67">
        <v>199877.40000000002</v>
      </c>
      <c r="E223" s="67">
        <v>584</v>
      </c>
      <c r="F223" s="67">
        <v>1939194.1199999996</v>
      </c>
    </row>
    <row r="224" spans="1:6" x14ac:dyDescent="0.25">
      <c r="A224" s="65" t="s">
        <v>703</v>
      </c>
      <c r="B224" s="66" t="s">
        <v>704</v>
      </c>
      <c r="C224" s="67">
        <v>142422.77999999997</v>
      </c>
      <c r="D224" s="67">
        <v>20783.919999999995</v>
      </c>
      <c r="E224" s="67">
        <v>0</v>
      </c>
      <c r="F224" s="67">
        <v>163206.69999999995</v>
      </c>
    </row>
    <row r="225" spans="1:9" x14ac:dyDescent="0.25">
      <c r="A225" s="65" t="s">
        <v>705</v>
      </c>
      <c r="B225" s="66" t="s">
        <v>706</v>
      </c>
      <c r="C225" s="67">
        <v>-1460</v>
      </c>
      <c r="D225" s="67">
        <v>0</v>
      </c>
      <c r="E225" s="67">
        <v>0</v>
      </c>
      <c r="F225" s="67">
        <v>-1460</v>
      </c>
    </row>
    <row r="226" spans="1:9" x14ac:dyDescent="0.25">
      <c r="A226" s="63" t="s">
        <v>707</v>
      </c>
      <c r="B226" s="59" t="s">
        <v>590</v>
      </c>
      <c r="C226" s="64">
        <v>3851386.4999999995</v>
      </c>
      <c r="D226" s="64">
        <v>616098.68000000005</v>
      </c>
      <c r="E226" s="64">
        <v>36015.31</v>
      </c>
      <c r="F226" s="64">
        <v>4431469.87</v>
      </c>
    </row>
    <row r="227" spans="1:9" x14ac:dyDescent="0.25">
      <c r="A227" s="65" t="s">
        <v>708</v>
      </c>
      <c r="B227" s="66" t="s">
        <v>709</v>
      </c>
      <c r="C227" s="67">
        <v>1807676.43</v>
      </c>
      <c r="D227" s="67">
        <v>243114.03000000006</v>
      </c>
      <c r="E227" s="67">
        <v>4701.12</v>
      </c>
      <c r="F227" s="67">
        <v>2046089.34</v>
      </c>
    </row>
    <row r="228" spans="1:9" x14ac:dyDescent="0.25">
      <c r="A228" s="65" t="s">
        <v>710</v>
      </c>
      <c r="B228" s="66" t="s">
        <v>711</v>
      </c>
      <c r="C228" s="67">
        <v>244343.70000000004</v>
      </c>
      <c r="D228" s="67">
        <v>60144.19</v>
      </c>
      <c r="E228" s="67">
        <v>21013.26</v>
      </c>
      <c r="F228" s="67">
        <v>283474.63</v>
      </c>
    </row>
    <row r="229" spans="1:9" x14ac:dyDescent="0.25">
      <c r="A229" s="65" t="s">
        <v>712</v>
      </c>
      <c r="B229" s="66" t="s">
        <v>713</v>
      </c>
      <c r="C229" s="67">
        <v>85752.729999999981</v>
      </c>
      <c r="D229" s="67">
        <v>18867.490000000002</v>
      </c>
      <c r="E229" s="67">
        <v>6591.49</v>
      </c>
      <c r="F229" s="67">
        <v>98028.729999999981</v>
      </c>
    </row>
    <row r="230" spans="1:9" x14ac:dyDescent="0.25">
      <c r="A230" s="65" t="s">
        <v>714</v>
      </c>
      <c r="B230" s="66" t="s">
        <v>715</v>
      </c>
      <c r="C230" s="67">
        <v>1267993.7</v>
      </c>
      <c r="D230" s="67">
        <v>217012.66</v>
      </c>
      <c r="E230" s="67">
        <v>2122.94</v>
      </c>
      <c r="F230" s="67">
        <v>1482883.4200000002</v>
      </c>
    </row>
    <row r="231" spans="1:9" x14ac:dyDescent="0.25">
      <c r="A231" s="65" t="s">
        <v>716</v>
      </c>
      <c r="B231" s="66" t="s">
        <v>717</v>
      </c>
      <c r="C231" s="67">
        <v>321463.15000000002</v>
      </c>
      <c r="D231" s="67">
        <v>55140.37999999999</v>
      </c>
      <c r="E231" s="67">
        <v>541.26</v>
      </c>
      <c r="F231" s="67">
        <v>376062.27</v>
      </c>
    </row>
    <row r="232" spans="1:9" x14ac:dyDescent="0.25">
      <c r="A232" s="65" t="s">
        <v>718</v>
      </c>
      <c r="B232" s="66" t="s">
        <v>719</v>
      </c>
      <c r="C232" s="67">
        <v>100848.04000000001</v>
      </c>
      <c r="D232" s="67">
        <v>17299.16</v>
      </c>
      <c r="E232" s="67">
        <v>169.78</v>
      </c>
      <c r="F232" s="67">
        <v>117977.42</v>
      </c>
    </row>
    <row r="233" spans="1:9" x14ac:dyDescent="0.25">
      <c r="A233" s="65" t="s">
        <v>720</v>
      </c>
      <c r="B233" s="66" t="s">
        <v>721</v>
      </c>
      <c r="C233" s="67">
        <v>10749.57</v>
      </c>
      <c r="D233" s="67">
        <v>2358.44</v>
      </c>
      <c r="E233" s="67">
        <v>854.2600000000001</v>
      </c>
      <c r="F233" s="67">
        <v>12253.749999999998</v>
      </c>
    </row>
    <row r="234" spans="1:9" x14ac:dyDescent="0.25">
      <c r="A234" s="65" t="s">
        <v>722</v>
      </c>
      <c r="B234" s="66" t="s">
        <v>723</v>
      </c>
      <c r="C234" s="67">
        <v>12559.18</v>
      </c>
      <c r="D234" s="67">
        <v>2162.3299999999995</v>
      </c>
      <c r="E234" s="67">
        <v>21.2</v>
      </c>
      <c r="F234" s="67">
        <v>14700.310000000001</v>
      </c>
    </row>
    <row r="235" spans="1:9" x14ac:dyDescent="0.25">
      <c r="A235" s="63" t="s">
        <v>724</v>
      </c>
      <c r="B235" s="59" t="s">
        <v>725</v>
      </c>
      <c r="C235" s="64">
        <v>409336.57</v>
      </c>
      <c r="D235" s="64">
        <v>110203.75000000001</v>
      </c>
      <c r="E235" s="64">
        <v>176152.83</v>
      </c>
      <c r="F235" s="64">
        <v>343387.49</v>
      </c>
    </row>
    <row r="236" spans="1:9" x14ac:dyDescent="0.25">
      <c r="A236" s="65" t="s">
        <v>726</v>
      </c>
      <c r="B236" s="66" t="s">
        <v>727</v>
      </c>
      <c r="C236" s="67">
        <v>280323.62</v>
      </c>
      <c r="D236" s="67">
        <v>53989.400000000009</v>
      </c>
      <c r="E236" s="67">
        <v>150379.78</v>
      </c>
      <c r="F236" s="67">
        <v>183933.24</v>
      </c>
      <c r="H236" s="60">
        <v>183933.24</v>
      </c>
      <c r="I236" s="92">
        <v>0</v>
      </c>
    </row>
    <row r="237" spans="1:9" x14ac:dyDescent="0.25">
      <c r="A237" s="65" t="s">
        <v>728</v>
      </c>
      <c r="B237" s="66" t="s">
        <v>725</v>
      </c>
      <c r="C237" s="67">
        <v>129012.95000000001</v>
      </c>
      <c r="D237" s="67">
        <v>56214.350000000006</v>
      </c>
      <c r="E237" s="67">
        <v>25773.05</v>
      </c>
      <c r="F237" s="67">
        <v>159454.24999999997</v>
      </c>
    </row>
    <row r="238" spans="1:9" x14ac:dyDescent="0.25">
      <c r="A238" s="63" t="s">
        <v>729</v>
      </c>
      <c r="B238" s="59" t="s">
        <v>730</v>
      </c>
      <c r="C238" s="64">
        <v>8198617.8499999996</v>
      </c>
      <c r="D238" s="64">
        <v>2742486.8299999996</v>
      </c>
      <c r="E238" s="64">
        <v>1847638.13</v>
      </c>
      <c r="F238" s="64">
        <v>9093466.5500000007</v>
      </c>
    </row>
    <row r="239" spans="1:9" x14ac:dyDescent="0.25">
      <c r="A239" s="63" t="s">
        <v>731</v>
      </c>
      <c r="B239" s="59" t="s">
        <v>732</v>
      </c>
      <c r="C239" s="64">
        <v>785717.3899999999</v>
      </c>
      <c r="D239" s="64">
        <v>102663.31000000001</v>
      </c>
      <c r="E239" s="64">
        <v>39029.17</v>
      </c>
      <c r="F239" s="64">
        <v>849351.52999999991</v>
      </c>
      <c r="I239" s="92"/>
    </row>
    <row r="240" spans="1:9" x14ac:dyDescent="0.25">
      <c r="A240" s="65" t="s">
        <v>733</v>
      </c>
      <c r="B240" s="66" t="s">
        <v>734</v>
      </c>
      <c r="C240" s="67">
        <v>200768.45000000004</v>
      </c>
      <c r="D240" s="67">
        <v>26078.340000000004</v>
      </c>
      <c r="E240" s="67">
        <v>11257.35</v>
      </c>
      <c r="F240" s="67">
        <v>215589.44</v>
      </c>
      <c r="H240" s="60">
        <v>215589.44</v>
      </c>
      <c r="I240" s="92">
        <v>0</v>
      </c>
    </row>
    <row r="241" spans="1:9" x14ac:dyDescent="0.25">
      <c r="A241" s="65" t="s">
        <v>735</v>
      </c>
      <c r="B241" s="66" t="s">
        <v>736</v>
      </c>
      <c r="C241" s="67">
        <v>402152.86999999994</v>
      </c>
      <c r="D241" s="67">
        <v>50947.61</v>
      </c>
      <c r="E241" s="67">
        <v>27570.010000000002</v>
      </c>
      <c r="F241" s="67">
        <v>425530.47</v>
      </c>
      <c r="H241" s="60">
        <v>425530.47</v>
      </c>
      <c r="I241" s="92">
        <v>0</v>
      </c>
    </row>
    <row r="242" spans="1:9" x14ac:dyDescent="0.25">
      <c r="A242" s="65" t="s">
        <v>737</v>
      </c>
      <c r="B242" s="66" t="s">
        <v>738</v>
      </c>
      <c r="C242" s="67">
        <v>122599.84</v>
      </c>
      <c r="D242" s="67">
        <v>16555.11</v>
      </c>
      <c r="E242" s="67">
        <v>201.81</v>
      </c>
      <c r="F242" s="67">
        <v>138953.14000000001</v>
      </c>
      <c r="H242" s="60">
        <v>138953.14000000001</v>
      </c>
      <c r="I242" s="92">
        <v>0</v>
      </c>
    </row>
    <row r="243" spans="1:9" x14ac:dyDescent="0.25">
      <c r="A243" s="65" t="s">
        <v>739</v>
      </c>
      <c r="B243" s="66" t="s">
        <v>740</v>
      </c>
      <c r="C243" s="67">
        <v>60196.229999999996</v>
      </c>
      <c r="D243" s="67">
        <v>9082.25</v>
      </c>
      <c r="E243" s="67">
        <v>0</v>
      </c>
      <c r="F243" s="67">
        <v>69278.48000000001</v>
      </c>
      <c r="H243" s="60">
        <v>69278.48</v>
      </c>
      <c r="I243" s="92">
        <v>0</v>
      </c>
    </row>
    <row r="244" spans="1:9" x14ac:dyDescent="0.25">
      <c r="A244" s="63" t="s">
        <v>741</v>
      </c>
      <c r="B244" s="59" t="s">
        <v>742</v>
      </c>
      <c r="C244" s="64">
        <v>4427084.17</v>
      </c>
      <c r="D244" s="64">
        <v>1550718.1699999997</v>
      </c>
      <c r="E244" s="64">
        <v>631009.90999999992</v>
      </c>
      <c r="F244" s="64">
        <v>5346792.4300000006</v>
      </c>
    </row>
    <row r="245" spans="1:9" x14ac:dyDescent="0.25">
      <c r="A245" s="65" t="s">
        <v>743</v>
      </c>
      <c r="B245" s="66" t="s">
        <v>744</v>
      </c>
      <c r="C245" s="67">
        <v>1630211.5099999998</v>
      </c>
      <c r="D245" s="67">
        <v>948080.54999999981</v>
      </c>
      <c r="E245" s="67">
        <v>14934.97</v>
      </c>
      <c r="F245" s="67">
        <v>2563357.09</v>
      </c>
      <c r="H245" s="60">
        <v>2563357.09</v>
      </c>
      <c r="I245" s="60">
        <v>0</v>
      </c>
    </row>
    <row r="246" spans="1:9" x14ac:dyDescent="0.25">
      <c r="A246" s="65" t="s">
        <v>745</v>
      </c>
      <c r="B246" s="66" t="s">
        <v>746</v>
      </c>
      <c r="C246" s="67">
        <v>1203312.27</v>
      </c>
      <c r="D246" s="67">
        <v>367522.38</v>
      </c>
      <c r="E246" s="67">
        <v>0</v>
      </c>
      <c r="F246" s="67">
        <v>1570834.65</v>
      </c>
      <c r="H246" s="60">
        <v>1774137.77</v>
      </c>
      <c r="I246" s="92">
        <v>197432.75999999978</v>
      </c>
    </row>
    <row r="247" spans="1:9" x14ac:dyDescent="0.25">
      <c r="A247" s="65" t="s">
        <v>747</v>
      </c>
      <c r="B247" s="66" t="s">
        <v>748</v>
      </c>
      <c r="C247" s="67">
        <v>400735.88</v>
      </c>
      <c r="D247" s="67">
        <v>0</v>
      </c>
      <c r="E247" s="67">
        <v>0</v>
      </c>
      <c r="F247" s="67">
        <v>400735.88</v>
      </c>
    </row>
    <row r="248" spans="1:9" x14ac:dyDescent="0.25">
      <c r="A248" s="65" t="s">
        <v>749</v>
      </c>
      <c r="B248" s="66" t="s">
        <v>750</v>
      </c>
      <c r="C248" s="67">
        <v>31657.08</v>
      </c>
      <c r="D248" s="67">
        <v>9061.5</v>
      </c>
      <c r="E248" s="67">
        <v>0</v>
      </c>
      <c r="F248" s="73">
        <v>40718.58</v>
      </c>
    </row>
    <row r="249" spans="1:9" x14ac:dyDescent="0.25">
      <c r="A249" s="65" t="s">
        <v>751</v>
      </c>
      <c r="B249" s="66" t="s">
        <v>752</v>
      </c>
      <c r="C249" s="67">
        <v>169024.19999999995</v>
      </c>
      <c r="D249" s="67">
        <v>19458.920000000002</v>
      </c>
      <c r="E249" s="67">
        <v>11158.92</v>
      </c>
      <c r="F249" s="73">
        <v>177324.19999999995</v>
      </c>
    </row>
    <row r="250" spans="1:9" x14ac:dyDescent="0.25">
      <c r="A250" s="65" t="s">
        <v>753</v>
      </c>
      <c r="B250" s="66" t="s">
        <v>754</v>
      </c>
      <c r="C250" s="67">
        <v>156365.79</v>
      </c>
      <c r="D250" s="67">
        <v>23169</v>
      </c>
      <c r="E250" s="67">
        <v>0</v>
      </c>
      <c r="F250" s="73">
        <v>179534.79</v>
      </c>
    </row>
    <row r="251" spans="1:9" x14ac:dyDescent="0.25">
      <c r="A251" s="65" t="s">
        <v>755</v>
      </c>
      <c r="B251" s="66" t="s">
        <v>756</v>
      </c>
      <c r="C251" s="67">
        <v>692677.80999999994</v>
      </c>
      <c r="D251" s="67">
        <v>175564.03999999998</v>
      </c>
      <c r="E251" s="67">
        <v>604916.0199999999</v>
      </c>
      <c r="F251" s="73">
        <v>263325.83</v>
      </c>
    </row>
    <row r="252" spans="1:9" x14ac:dyDescent="0.25">
      <c r="A252" s="65" t="s">
        <v>757</v>
      </c>
      <c r="B252" s="66" t="s">
        <v>758</v>
      </c>
      <c r="C252" s="67">
        <v>101607.06999999999</v>
      </c>
      <c r="D252" s="67">
        <v>7861.78</v>
      </c>
      <c r="E252" s="67">
        <v>0</v>
      </c>
      <c r="F252" s="73">
        <v>109468.84999999999</v>
      </c>
    </row>
    <row r="253" spans="1:9" x14ac:dyDescent="0.25">
      <c r="A253" s="65" t="s">
        <v>759</v>
      </c>
      <c r="B253" s="66" t="s">
        <v>760</v>
      </c>
      <c r="C253" s="67">
        <v>98207.16</v>
      </c>
      <c r="D253" s="67">
        <v>0</v>
      </c>
      <c r="E253" s="67">
        <v>0</v>
      </c>
      <c r="F253" s="73">
        <v>98207.16</v>
      </c>
    </row>
    <row r="254" spans="1:9" x14ac:dyDescent="0.25">
      <c r="A254" s="65" t="s">
        <v>761</v>
      </c>
      <c r="B254" s="66" t="s">
        <v>425</v>
      </c>
      <c r="C254" s="67">
        <v>-56714.6</v>
      </c>
      <c r="D254" s="67">
        <v>0</v>
      </c>
      <c r="E254" s="67">
        <v>0</v>
      </c>
      <c r="F254" s="73">
        <v>-56714.6</v>
      </c>
    </row>
    <row r="255" spans="1:9" x14ac:dyDescent="0.25">
      <c r="A255" s="63" t="s">
        <v>762</v>
      </c>
      <c r="B255" s="59" t="s">
        <v>763</v>
      </c>
      <c r="C255" s="64">
        <v>214364.15999999997</v>
      </c>
      <c r="D255" s="64">
        <v>22921.66</v>
      </c>
      <c r="E255" s="64">
        <v>0</v>
      </c>
      <c r="F255" s="64">
        <v>237285.81999999995</v>
      </c>
    </row>
    <row r="256" spans="1:9" x14ac:dyDescent="0.25">
      <c r="A256" s="65" t="s">
        <v>764</v>
      </c>
      <c r="B256" s="66" t="s">
        <v>765</v>
      </c>
      <c r="C256" s="67">
        <v>8805.75</v>
      </c>
      <c r="D256" s="67">
        <v>2332</v>
      </c>
      <c r="E256" s="67">
        <v>0</v>
      </c>
      <c r="F256" s="73">
        <v>11137.75</v>
      </c>
    </row>
    <row r="257" spans="1:9" x14ac:dyDescent="0.25">
      <c r="A257" s="65" t="s">
        <v>766</v>
      </c>
      <c r="B257" s="66" t="s">
        <v>767</v>
      </c>
      <c r="C257" s="67">
        <v>65986.14</v>
      </c>
      <c r="D257" s="67">
        <v>743.1</v>
      </c>
      <c r="E257" s="67">
        <v>0</v>
      </c>
      <c r="F257" s="73">
        <v>66729.240000000005</v>
      </c>
    </row>
    <row r="258" spans="1:9" x14ac:dyDescent="0.25">
      <c r="A258" s="65" t="s">
        <v>768</v>
      </c>
      <c r="B258" s="66" t="s">
        <v>769</v>
      </c>
      <c r="C258" s="67">
        <v>124767.26999999997</v>
      </c>
      <c r="D258" s="67">
        <v>19846.560000000001</v>
      </c>
      <c r="E258" s="67">
        <v>0</v>
      </c>
      <c r="F258" s="73">
        <v>144613.82999999996</v>
      </c>
    </row>
    <row r="259" spans="1:9" x14ac:dyDescent="0.25">
      <c r="A259" s="65" t="s">
        <v>770</v>
      </c>
      <c r="B259" s="66" t="s">
        <v>771</v>
      </c>
      <c r="C259" s="67">
        <v>14805</v>
      </c>
      <c r="D259" s="67">
        <v>0</v>
      </c>
      <c r="E259" s="67">
        <v>0</v>
      </c>
      <c r="F259" s="73">
        <v>14805</v>
      </c>
    </row>
    <row r="260" spans="1:9" x14ac:dyDescent="0.25">
      <c r="A260" s="63" t="s">
        <v>772</v>
      </c>
      <c r="B260" s="59" t="s">
        <v>773</v>
      </c>
      <c r="C260" s="64">
        <v>921183.58999999985</v>
      </c>
      <c r="D260" s="64">
        <v>621751.94999999995</v>
      </c>
      <c r="E260" s="64">
        <v>318913.82</v>
      </c>
      <c r="F260" s="64">
        <v>1224021.72</v>
      </c>
    </row>
    <row r="261" spans="1:9" x14ac:dyDescent="0.25">
      <c r="A261" s="65" t="s">
        <v>774</v>
      </c>
      <c r="B261" s="66" t="s">
        <v>775</v>
      </c>
      <c r="C261" s="67">
        <v>326109.74</v>
      </c>
      <c r="D261" s="67">
        <v>263557.09999999998</v>
      </c>
      <c r="E261" s="67">
        <v>199500</v>
      </c>
      <c r="F261" s="67">
        <v>390166.83999999997</v>
      </c>
      <c r="H261" s="60">
        <v>390166.84</v>
      </c>
      <c r="I261" s="92">
        <v>0</v>
      </c>
    </row>
    <row r="262" spans="1:9" x14ac:dyDescent="0.25">
      <c r="A262" s="65" t="s">
        <v>776</v>
      </c>
      <c r="B262" s="66" t="s">
        <v>777</v>
      </c>
      <c r="C262" s="67">
        <v>158842.89000000001</v>
      </c>
      <c r="D262" s="67">
        <v>23010.45</v>
      </c>
      <c r="E262" s="67">
        <v>2057.56</v>
      </c>
      <c r="F262" s="67">
        <v>179795.78</v>
      </c>
      <c r="H262" s="60">
        <v>179795.78</v>
      </c>
      <c r="I262" s="92">
        <v>0</v>
      </c>
    </row>
    <row r="263" spans="1:9" x14ac:dyDescent="0.25">
      <c r="A263" s="65" t="s">
        <v>778</v>
      </c>
      <c r="B263" s="66" t="s">
        <v>779</v>
      </c>
      <c r="C263" s="67">
        <v>288435.53999999998</v>
      </c>
      <c r="D263" s="67">
        <v>41562.589999999997</v>
      </c>
      <c r="E263" s="67">
        <v>1021.13</v>
      </c>
      <c r="F263" s="67">
        <v>328977</v>
      </c>
      <c r="H263" s="60">
        <v>328977</v>
      </c>
      <c r="I263" s="92">
        <v>0</v>
      </c>
    </row>
    <row r="264" spans="1:9" x14ac:dyDescent="0.25">
      <c r="A264" s="65" t="s">
        <v>780</v>
      </c>
      <c r="B264" s="66" t="s">
        <v>781</v>
      </c>
      <c r="C264" s="67">
        <v>17180.91</v>
      </c>
      <c r="D264" s="67">
        <v>9750</v>
      </c>
      <c r="E264" s="67">
        <v>3226.78</v>
      </c>
      <c r="F264" s="67">
        <v>23704.129999999997</v>
      </c>
      <c r="H264" s="60">
        <v>23704.13</v>
      </c>
      <c r="I264" s="92">
        <v>0</v>
      </c>
    </row>
    <row r="265" spans="1:9" x14ac:dyDescent="0.25">
      <c r="A265" s="65" t="s">
        <v>782</v>
      </c>
      <c r="B265" s="66" t="s">
        <v>783</v>
      </c>
      <c r="C265" s="67">
        <v>1037.0999999999999</v>
      </c>
      <c r="D265" s="67">
        <v>0</v>
      </c>
      <c r="E265" s="67">
        <v>0</v>
      </c>
      <c r="F265" s="67">
        <v>1037.0999999999999</v>
      </c>
    </row>
    <row r="266" spans="1:9" x14ac:dyDescent="0.25">
      <c r="A266" s="65" t="s">
        <v>784</v>
      </c>
      <c r="B266" s="66" t="s">
        <v>785</v>
      </c>
      <c r="C266" s="67">
        <v>2000</v>
      </c>
      <c r="D266" s="67">
        <v>0</v>
      </c>
      <c r="E266" s="67">
        <v>2000</v>
      </c>
      <c r="F266" s="67">
        <v>0</v>
      </c>
    </row>
    <row r="267" spans="1:9" x14ac:dyDescent="0.25">
      <c r="A267" s="65" t="s">
        <v>786</v>
      </c>
      <c r="B267" s="66" t="s">
        <v>787</v>
      </c>
      <c r="C267" s="67">
        <v>7839.9999999999982</v>
      </c>
      <c r="D267" s="67">
        <v>0</v>
      </c>
      <c r="E267" s="67">
        <v>0</v>
      </c>
      <c r="F267" s="67">
        <v>7839.9999999999982</v>
      </c>
    </row>
    <row r="268" spans="1:9" x14ac:dyDescent="0.25">
      <c r="A268" s="65" t="s">
        <v>788</v>
      </c>
      <c r="B268" s="66" t="s">
        <v>789</v>
      </c>
      <c r="C268" s="67">
        <v>11796.470000000005</v>
      </c>
      <c r="D268" s="67">
        <v>6439.5399999999981</v>
      </c>
      <c r="E268" s="67">
        <v>18236.010000000002</v>
      </c>
      <c r="F268" s="67">
        <v>5.4569682106375694E-12</v>
      </c>
    </row>
    <row r="269" spans="1:9" x14ac:dyDescent="0.25">
      <c r="A269" s="65" t="s">
        <v>790</v>
      </c>
      <c r="B269" s="66" t="s">
        <v>139</v>
      </c>
      <c r="C269" s="67">
        <v>107940.93999999999</v>
      </c>
      <c r="D269" s="67">
        <v>277432.27</v>
      </c>
      <c r="E269" s="67">
        <v>92872.34</v>
      </c>
      <c r="F269" s="67">
        <v>292500.87</v>
      </c>
      <c r="H269" s="60">
        <v>292500.87</v>
      </c>
      <c r="I269" s="92">
        <v>0</v>
      </c>
    </row>
    <row r="270" spans="1:9" x14ac:dyDescent="0.25">
      <c r="A270" s="63" t="s">
        <v>791</v>
      </c>
      <c r="B270" s="59" t="s">
        <v>792</v>
      </c>
      <c r="C270" s="64">
        <v>98983.3</v>
      </c>
      <c r="D270" s="64">
        <v>1122.3</v>
      </c>
      <c r="E270" s="64">
        <v>0</v>
      </c>
      <c r="F270" s="64">
        <v>100105.60000000001</v>
      </c>
    </row>
    <row r="271" spans="1:9" x14ac:dyDescent="0.25">
      <c r="A271" s="65" t="s">
        <v>793</v>
      </c>
      <c r="B271" s="66" t="s">
        <v>794</v>
      </c>
      <c r="C271" s="67">
        <v>12313.74</v>
      </c>
      <c r="D271" s="67">
        <v>0</v>
      </c>
      <c r="E271" s="67">
        <v>0</v>
      </c>
      <c r="F271" s="67">
        <v>12313.74</v>
      </c>
    </row>
    <row r="272" spans="1:9" x14ac:dyDescent="0.25">
      <c r="A272" s="65" t="s">
        <v>795</v>
      </c>
      <c r="B272" s="66" t="s">
        <v>796</v>
      </c>
      <c r="C272" s="67">
        <v>86669.56</v>
      </c>
      <c r="D272" s="67">
        <v>1122.3</v>
      </c>
      <c r="E272" s="67">
        <v>0</v>
      </c>
      <c r="F272" s="67">
        <v>87791.86</v>
      </c>
    </row>
    <row r="273" spans="1:6" x14ac:dyDescent="0.25">
      <c r="A273" s="65" t="s">
        <v>797</v>
      </c>
      <c r="B273" s="66" t="s">
        <v>798</v>
      </c>
      <c r="C273" s="67">
        <v>0</v>
      </c>
      <c r="D273" s="67">
        <v>0</v>
      </c>
      <c r="E273" s="67">
        <v>0</v>
      </c>
      <c r="F273" s="67">
        <v>0</v>
      </c>
    </row>
    <row r="274" spans="1:6" x14ac:dyDescent="0.25">
      <c r="A274" s="65" t="s">
        <v>799</v>
      </c>
      <c r="B274" s="66" t="s">
        <v>800</v>
      </c>
      <c r="C274" s="67">
        <v>0</v>
      </c>
      <c r="D274" s="67">
        <v>0</v>
      </c>
      <c r="E274" s="67">
        <v>0</v>
      </c>
      <c r="F274" s="67">
        <v>0</v>
      </c>
    </row>
    <row r="275" spans="1:6" x14ac:dyDescent="0.25">
      <c r="A275" s="65" t="s">
        <v>801</v>
      </c>
      <c r="B275" s="66" t="s">
        <v>802</v>
      </c>
      <c r="C275" s="67">
        <v>0</v>
      </c>
      <c r="D275" s="67">
        <v>0</v>
      </c>
      <c r="E275" s="67">
        <v>0</v>
      </c>
      <c r="F275" s="67">
        <v>0</v>
      </c>
    </row>
    <row r="276" spans="1:6" x14ac:dyDescent="0.25">
      <c r="A276" s="63" t="s">
        <v>803</v>
      </c>
      <c r="B276" s="59" t="s">
        <v>804</v>
      </c>
      <c r="C276" s="64">
        <v>17753.260000000002</v>
      </c>
      <c r="D276" s="64">
        <v>11230.67</v>
      </c>
      <c r="E276" s="64">
        <v>180</v>
      </c>
      <c r="F276" s="64">
        <v>28803.929999999997</v>
      </c>
    </row>
    <row r="277" spans="1:6" x14ac:dyDescent="0.25">
      <c r="A277" s="65" t="s">
        <v>805</v>
      </c>
      <c r="B277" s="66" t="s">
        <v>806</v>
      </c>
      <c r="C277" s="67">
        <v>0</v>
      </c>
      <c r="D277" s="67">
        <v>885.6</v>
      </c>
      <c r="E277" s="67">
        <v>0</v>
      </c>
      <c r="F277" s="67">
        <v>885.6</v>
      </c>
    </row>
    <row r="278" spans="1:6" x14ac:dyDescent="0.25">
      <c r="A278" s="65" t="s">
        <v>807</v>
      </c>
      <c r="B278" s="66" t="s">
        <v>808</v>
      </c>
      <c r="C278" s="67">
        <v>17573.260000000002</v>
      </c>
      <c r="D278" s="67">
        <v>10345.07</v>
      </c>
      <c r="E278" s="67">
        <v>0</v>
      </c>
      <c r="F278" s="67">
        <v>27918.329999999998</v>
      </c>
    </row>
    <row r="279" spans="1:6" x14ac:dyDescent="0.25">
      <c r="A279" s="65" t="s">
        <v>809</v>
      </c>
      <c r="B279" s="66" t="s">
        <v>810</v>
      </c>
      <c r="C279" s="67">
        <v>180</v>
      </c>
      <c r="D279" s="67">
        <v>0</v>
      </c>
      <c r="E279" s="67">
        <v>180</v>
      </c>
      <c r="F279" s="67">
        <v>0</v>
      </c>
    </row>
    <row r="280" spans="1:6" x14ac:dyDescent="0.25">
      <c r="A280" s="63" t="s">
        <v>811</v>
      </c>
      <c r="B280" s="59" t="s">
        <v>812</v>
      </c>
      <c r="C280" s="64">
        <v>1751285.2400000002</v>
      </c>
      <c r="D280" s="64">
        <v>443309.44000000012</v>
      </c>
      <c r="E280" s="64">
        <v>858685.2300000001</v>
      </c>
      <c r="F280" s="64">
        <v>1335909.4499999997</v>
      </c>
    </row>
    <row r="281" spans="1:6" x14ac:dyDescent="0.25">
      <c r="A281" s="65" t="s">
        <v>813</v>
      </c>
      <c r="B281" s="66" t="s">
        <v>814</v>
      </c>
      <c r="C281" s="67">
        <v>28345.290000000005</v>
      </c>
      <c r="D281" s="67">
        <v>126.38</v>
      </c>
      <c r="E281" s="67">
        <v>868.93000000000006</v>
      </c>
      <c r="F281" s="67">
        <v>27602.739999999998</v>
      </c>
    </row>
    <row r="282" spans="1:6" x14ac:dyDescent="0.25">
      <c r="A282" s="65" t="s">
        <v>815</v>
      </c>
      <c r="B282" s="66" t="s">
        <v>816</v>
      </c>
      <c r="C282" s="67">
        <v>25291.48</v>
      </c>
      <c r="D282" s="67">
        <v>4382.12</v>
      </c>
      <c r="E282" s="67">
        <v>2259.59</v>
      </c>
      <c r="F282" s="67">
        <v>27414.010000000002</v>
      </c>
    </row>
    <row r="283" spans="1:6" x14ac:dyDescent="0.25">
      <c r="A283" s="65" t="s">
        <v>817</v>
      </c>
      <c r="B283" s="66" t="s">
        <v>818</v>
      </c>
      <c r="C283" s="67">
        <v>530339.52</v>
      </c>
      <c r="D283" s="67">
        <v>0</v>
      </c>
      <c r="E283" s="67">
        <v>530339.52</v>
      </c>
      <c r="F283" s="73">
        <v>0</v>
      </c>
    </row>
    <row r="284" spans="1:6" x14ac:dyDescent="0.25">
      <c r="A284" s="65" t="s">
        <v>819</v>
      </c>
      <c r="B284" s="66" t="s">
        <v>820</v>
      </c>
      <c r="C284" s="67">
        <v>173450.77</v>
      </c>
      <c r="D284" s="67">
        <v>13777.08</v>
      </c>
      <c r="E284" s="67">
        <v>48616.3</v>
      </c>
      <c r="F284" s="67">
        <v>138611.54999999999</v>
      </c>
    </row>
    <row r="285" spans="1:6" x14ac:dyDescent="0.25">
      <c r="A285" s="65" t="s">
        <v>821</v>
      </c>
      <c r="B285" s="66" t="s">
        <v>822</v>
      </c>
      <c r="C285" s="67">
        <v>130071.68000000001</v>
      </c>
      <c r="D285" s="67">
        <v>107960.23999999999</v>
      </c>
      <c r="E285" s="67">
        <v>14045.770000000002</v>
      </c>
      <c r="F285" s="67">
        <v>223986.15000000002</v>
      </c>
    </row>
    <row r="286" spans="1:6" x14ac:dyDescent="0.25">
      <c r="A286" s="65" t="s">
        <v>823</v>
      </c>
      <c r="B286" s="66" t="s">
        <v>824</v>
      </c>
      <c r="C286" s="67">
        <v>4418.38</v>
      </c>
      <c r="D286" s="67">
        <v>8.94</v>
      </c>
      <c r="E286" s="67">
        <v>0</v>
      </c>
      <c r="F286" s="67">
        <v>4427.32</v>
      </c>
    </row>
    <row r="287" spans="1:6" x14ac:dyDescent="0.25">
      <c r="A287" s="65" t="s">
        <v>825</v>
      </c>
      <c r="B287" s="66" t="s">
        <v>826</v>
      </c>
      <c r="C287" s="67">
        <v>15159.31</v>
      </c>
      <c r="D287" s="67">
        <v>13110</v>
      </c>
      <c r="E287" s="67">
        <v>19989.12</v>
      </c>
      <c r="F287" s="67">
        <v>8280.19</v>
      </c>
    </row>
    <row r="288" spans="1:6" x14ac:dyDescent="0.25">
      <c r="A288" s="65" t="s">
        <v>827</v>
      </c>
      <c r="B288" s="66" t="s">
        <v>828</v>
      </c>
      <c r="C288" s="67">
        <v>53913.359999999986</v>
      </c>
      <c r="D288" s="67">
        <v>4158.63</v>
      </c>
      <c r="E288" s="67">
        <v>0</v>
      </c>
      <c r="F288" s="67">
        <v>58071.989999999991</v>
      </c>
    </row>
    <row r="289" spans="1:9" x14ac:dyDescent="0.25">
      <c r="A289" s="65" t="s">
        <v>829</v>
      </c>
      <c r="B289" s="66" t="s">
        <v>830</v>
      </c>
      <c r="C289" s="67">
        <v>136691</v>
      </c>
      <c r="D289" s="67">
        <v>50878</v>
      </c>
      <c r="E289" s="67">
        <v>68185</v>
      </c>
      <c r="F289" s="67">
        <v>119384</v>
      </c>
    </row>
    <row r="290" spans="1:9" x14ac:dyDescent="0.25">
      <c r="A290" s="65" t="s">
        <v>831</v>
      </c>
      <c r="B290" s="66" t="s">
        <v>832</v>
      </c>
      <c r="C290" s="67">
        <v>653604.45000000019</v>
      </c>
      <c r="D290" s="67">
        <v>248908.0500000001</v>
      </c>
      <c r="E290" s="67">
        <v>174381</v>
      </c>
      <c r="F290" s="67">
        <v>728131.49999999977</v>
      </c>
    </row>
    <row r="291" spans="1:9" x14ac:dyDescent="0.25">
      <c r="A291" s="63" t="s">
        <v>93</v>
      </c>
      <c r="B291" s="59" t="s">
        <v>833</v>
      </c>
      <c r="C291" s="64">
        <v>3621269.7600000002</v>
      </c>
      <c r="D291" s="64">
        <v>1551653.2100000002</v>
      </c>
      <c r="E291" s="64">
        <v>66386.429999999993</v>
      </c>
      <c r="F291" s="64">
        <v>5106536.540000001</v>
      </c>
      <c r="H291" s="60">
        <v>5106536.54</v>
      </c>
      <c r="I291" s="60">
        <v>0</v>
      </c>
    </row>
    <row r="292" spans="1:9" x14ac:dyDescent="0.25">
      <c r="A292" s="63" t="s">
        <v>834</v>
      </c>
      <c r="B292" s="59" t="s">
        <v>835</v>
      </c>
      <c r="C292" s="64">
        <v>3621269.7600000002</v>
      </c>
      <c r="D292" s="64">
        <v>1551653.2100000002</v>
      </c>
      <c r="E292" s="64">
        <v>66386.429999999993</v>
      </c>
      <c r="F292" s="64">
        <v>5106536.540000001</v>
      </c>
      <c r="I292" s="92">
        <v>0</v>
      </c>
    </row>
    <row r="293" spans="1:9" x14ac:dyDescent="0.25">
      <c r="A293" s="63" t="s">
        <v>836</v>
      </c>
      <c r="B293" s="59" t="s">
        <v>837</v>
      </c>
      <c r="C293" s="64">
        <v>2388135.62</v>
      </c>
      <c r="D293" s="64">
        <v>901251</v>
      </c>
      <c r="E293" s="64">
        <v>46480.759999999995</v>
      </c>
      <c r="F293" s="64">
        <v>3242905.8600000003</v>
      </c>
    </row>
    <row r="294" spans="1:9" x14ac:dyDescent="0.25">
      <c r="A294" s="65" t="s">
        <v>838</v>
      </c>
      <c r="B294" s="66" t="s">
        <v>839</v>
      </c>
      <c r="C294" s="67">
        <v>976003</v>
      </c>
      <c r="D294" s="67">
        <v>329419.19000000006</v>
      </c>
      <c r="E294" s="67">
        <v>35</v>
      </c>
      <c r="F294" s="67">
        <v>1305387.1900000002</v>
      </c>
    </row>
    <row r="295" spans="1:9" x14ac:dyDescent="0.25">
      <c r="A295" s="65" t="s">
        <v>840</v>
      </c>
      <c r="B295" s="66" t="s">
        <v>841</v>
      </c>
      <c r="C295" s="67">
        <v>52080</v>
      </c>
      <c r="D295" s="67">
        <v>241281.89</v>
      </c>
      <c r="E295" s="67">
        <v>0</v>
      </c>
      <c r="F295" s="67">
        <v>293361.89</v>
      </c>
    </row>
    <row r="296" spans="1:9" x14ac:dyDescent="0.25">
      <c r="A296" s="65" t="s">
        <v>842</v>
      </c>
      <c r="B296" s="66" t="s">
        <v>843</v>
      </c>
      <c r="C296" s="67">
        <v>526737.83999999985</v>
      </c>
      <c r="D296" s="67">
        <v>223746.22</v>
      </c>
      <c r="E296" s="67">
        <v>3140</v>
      </c>
      <c r="F296" s="67">
        <v>747344.06</v>
      </c>
    </row>
    <row r="297" spans="1:9" x14ac:dyDescent="0.25">
      <c r="A297" s="65" t="s">
        <v>844</v>
      </c>
      <c r="B297" s="66" t="s">
        <v>845</v>
      </c>
      <c r="C297" s="67">
        <v>5000</v>
      </c>
      <c r="D297" s="67">
        <v>0</v>
      </c>
      <c r="E297" s="67">
        <v>0</v>
      </c>
      <c r="F297" s="67">
        <v>5000</v>
      </c>
    </row>
    <row r="298" spans="1:9" x14ac:dyDescent="0.25">
      <c r="A298" s="65" t="s">
        <v>846</v>
      </c>
      <c r="B298" s="66" t="s">
        <v>847</v>
      </c>
      <c r="C298" s="67">
        <v>661.65</v>
      </c>
      <c r="D298" s="67">
        <v>0</v>
      </c>
      <c r="E298" s="67">
        <v>322</v>
      </c>
      <c r="F298" s="67">
        <v>339.65</v>
      </c>
    </row>
    <row r="299" spans="1:9" x14ac:dyDescent="0.25">
      <c r="A299" s="65" t="s">
        <v>848</v>
      </c>
      <c r="B299" s="66" t="s">
        <v>849</v>
      </c>
      <c r="C299" s="67">
        <v>0</v>
      </c>
      <c r="D299" s="67">
        <v>0</v>
      </c>
      <c r="E299" s="67">
        <v>0</v>
      </c>
      <c r="F299" s="67">
        <v>0</v>
      </c>
    </row>
    <row r="300" spans="1:9" x14ac:dyDescent="0.25">
      <c r="A300" s="65" t="s">
        <v>850</v>
      </c>
      <c r="B300" s="66" t="s">
        <v>851</v>
      </c>
      <c r="C300" s="67">
        <v>183582.53999999998</v>
      </c>
      <c r="D300" s="67">
        <v>50027.57</v>
      </c>
      <c r="E300" s="67">
        <v>8489.2999999999993</v>
      </c>
      <c r="F300" s="67">
        <v>225120.81</v>
      </c>
    </row>
    <row r="301" spans="1:9" x14ac:dyDescent="0.25">
      <c r="A301" s="65" t="s">
        <v>852</v>
      </c>
      <c r="B301" s="66" t="s">
        <v>853</v>
      </c>
      <c r="C301" s="67">
        <v>51084.100000000006</v>
      </c>
      <c r="D301" s="67">
        <v>56776.13</v>
      </c>
      <c r="E301" s="67">
        <v>34494.46</v>
      </c>
      <c r="F301" s="67">
        <v>73365.77</v>
      </c>
    </row>
    <row r="302" spans="1:9" x14ac:dyDescent="0.25">
      <c r="A302" s="65" t="s">
        <v>854</v>
      </c>
      <c r="B302" s="66" t="s">
        <v>855</v>
      </c>
      <c r="C302" s="67">
        <v>0</v>
      </c>
      <c r="D302" s="67">
        <v>0</v>
      </c>
      <c r="E302" s="67">
        <v>0</v>
      </c>
      <c r="F302" s="67">
        <v>0</v>
      </c>
    </row>
    <row r="303" spans="1:9" x14ac:dyDescent="0.25">
      <c r="A303" s="65" t="s">
        <v>856</v>
      </c>
      <c r="B303" s="66" t="s">
        <v>857</v>
      </c>
      <c r="C303" s="67">
        <v>0</v>
      </c>
      <c r="D303" s="67">
        <v>0</v>
      </c>
      <c r="E303" s="67">
        <v>0</v>
      </c>
      <c r="F303" s="67">
        <v>0</v>
      </c>
    </row>
    <row r="304" spans="1:9" x14ac:dyDescent="0.25">
      <c r="A304" s="65" t="s">
        <v>858</v>
      </c>
      <c r="B304" s="66" t="s">
        <v>859</v>
      </c>
      <c r="C304" s="67">
        <v>0</v>
      </c>
      <c r="D304" s="67">
        <v>0</v>
      </c>
      <c r="E304" s="67">
        <v>0</v>
      </c>
      <c r="F304" s="67">
        <v>0</v>
      </c>
    </row>
    <row r="305" spans="1:6" x14ac:dyDescent="0.25">
      <c r="A305" s="65" t="s">
        <v>860</v>
      </c>
      <c r="B305" s="66" t="s">
        <v>861</v>
      </c>
      <c r="C305" s="67">
        <v>0</v>
      </c>
      <c r="D305" s="67">
        <v>0</v>
      </c>
      <c r="E305" s="67">
        <v>0</v>
      </c>
      <c r="F305" s="67">
        <v>0</v>
      </c>
    </row>
    <row r="306" spans="1:6" x14ac:dyDescent="0.25">
      <c r="A306" s="65" t="s">
        <v>862</v>
      </c>
      <c r="B306" s="66" t="s">
        <v>863</v>
      </c>
      <c r="C306" s="67">
        <v>0</v>
      </c>
      <c r="D306" s="67">
        <v>0</v>
      </c>
      <c r="E306" s="67">
        <v>0</v>
      </c>
      <c r="F306" s="67">
        <v>0</v>
      </c>
    </row>
    <row r="307" spans="1:6" x14ac:dyDescent="0.25">
      <c r="A307" s="65" t="s">
        <v>864</v>
      </c>
      <c r="B307" s="66" t="s">
        <v>865</v>
      </c>
      <c r="C307" s="67">
        <v>0</v>
      </c>
      <c r="D307" s="67">
        <v>0</v>
      </c>
      <c r="E307" s="67">
        <v>0</v>
      </c>
      <c r="F307" s="67">
        <v>0</v>
      </c>
    </row>
    <row r="308" spans="1:6" x14ac:dyDescent="0.25">
      <c r="A308" s="65" t="s">
        <v>866</v>
      </c>
      <c r="B308" s="66" t="s">
        <v>867</v>
      </c>
      <c r="C308" s="67">
        <v>0</v>
      </c>
      <c r="D308" s="67">
        <v>0</v>
      </c>
      <c r="E308" s="67">
        <v>0</v>
      </c>
      <c r="F308" s="67">
        <v>0</v>
      </c>
    </row>
    <row r="309" spans="1:6" x14ac:dyDescent="0.25">
      <c r="A309" s="65" t="s">
        <v>868</v>
      </c>
      <c r="B309" s="66" t="s">
        <v>869</v>
      </c>
      <c r="C309" s="67">
        <v>952.54</v>
      </c>
      <c r="D309" s="67">
        <v>0</v>
      </c>
      <c r="E309" s="67">
        <v>0</v>
      </c>
      <c r="F309" s="67">
        <v>952.54</v>
      </c>
    </row>
    <row r="310" spans="1:6" x14ac:dyDescent="0.25">
      <c r="A310" s="65" t="s">
        <v>870</v>
      </c>
      <c r="B310" s="66" t="s">
        <v>871</v>
      </c>
      <c r="C310" s="67">
        <v>73390.16</v>
      </c>
      <c r="D310" s="67">
        <v>0</v>
      </c>
      <c r="E310" s="67">
        <v>0</v>
      </c>
      <c r="F310" s="67">
        <v>73390.16</v>
      </c>
    </row>
    <row r="311" spans="1:6" x14ac:dyDescent="0.25">
      <c r="A311" s="65" t="s">
        <v>872</v>
      </c>
      <c r="B311" s="66" t="s">
        <v>873</v>
      </c>
      <c r="C311" s="67">
        <v>4666.8</v>
      </c>
      <c r="D311" s="67">
        <v>0</v>
      </c>
      <c r="E311" s="67">
        <v>0</v>
      </c>
      <c r="F311" s="67">
        <v>4666.8</v>
      </c>
    </row>
    <row r="312" spans="1:6" x14ac:dyDescent="0.25">
      <c r="A312" s="65" t="s">
        <v>874</v>
      </c>
      <c r="B312" s="66" t="s">
        <v>875</v>
      </c>
      <c r="C312" s="67">
        <v>535128.28</v>
      </c>
      <c r="D312" s="67">
        <v>0</v>
      </c>
      <c r="E312" s="67">
        <v>0</v>
      </c>
      <c r="F312" s="67">
        <v>535128.28</v>
      </c>
    </row>
    <row r="313" spans="1:6" x14ac:dyDescent="0.25">
      <c r="A313" s="65" t="s">
        <v>876</v>
      </c>
      <c r="B313" s="66" t="s">
        <v>877</v>
      </c>
      <c r="C313" s="67">
        <v>12558.06</v>
      </c>
      <c r="D313" s="67">
        <v>0</v>
      </c>
      <c r="E313" s="67">
        <v>0</v>
      </c>
      <c r="F313" s="67">
        <v>12558.06</v>
      </c>
    </row>
    <row r="314" spans="1:6" x14ac:dyDescent="0.25">
      <c r="A314" s="65" t="s">
        <v>878</v>
      </c>
      <c r="B314" s="66" t="s">
        <v>879</v>
      </c>
      <c r="C314" s="67">
        <v>-82082.89</v>
      </c>
      <c r="D314" s="67">
        <v>0</v>
      </c>
      <c r="E314" s="67">
        <v>0</v>
      </c>
      <c r="F314" s="67">
        <v>-82082.89</v>
      </c>
    </row>
    <row r="315" spans="1:6" x14ac:dyDescent="0.25">
      <c r="A315" s="65" t="s">
        <v>880</v>
      </c>
      <c r="B315" s="66" t="s">
        <v>881</v>
      </c>
      <c r="C315" s="67">
        <v>4560</v>
      </c>
      <c r="D315" s="67">
        <v>0</v>
      </c>
      <c r="E315" s="67">
        <v>0</v>
      </c>
      <c r="F315" s="67">
        <v>4560</v>
      </c>
    </row>
    <row r="316" spans="1:6" x14ac:dyDescent="0.25">
      <c r="A316" s="65" t="s">
        <v>882</v>
      </c>
      <c r="B316" s="66" t="s">
        <v>883</v>
      </c>
      <c r="C316" s="67">
        <v>43813.54</v>
      </c>
      <c r="D316" s="67">
        <v>0</v>
      </c>
      <c r="E316" s="67">
        <v>0</v>
      </c>
      <c r="F316" s="67">
        <v>43813.54</v>
      </c>
    </row>
    <row r="317" spans="1:6" x14ac:dyDescent="0.25">
      <c r="A317" s="63" t="s">
        <v>884</v>
      </c>
      <c r="B317" s="59" t="s">
        <v>885</v>
      </c>
      <c r="C317" s="64">
        <v>242677.91</v>
      </c>
      <c r="D317" s="64">
        <v>18617</v>
      </c>
      <c r="E317" s="64">
        <v>8785.7000000000007</v>
      </c>
      <c r="F317" s="64">
        <v>252509.21</v>
      </c>
    </row>
    <row r="318" spans="1:6" x14ac:dyDescent="0.25">
      <c r="A318" s="65" t="s">
        <v>886</v>
      </c>
      <c r="B318" s="66" t="s">
        <v>887</v>
      </c>
      <c r="C318" s="67">
        <v>224832.21</v>
      </c>
      <c r="D318" s="67">
        <v>18617</v>
      </c>
      <c r="E318" s="67">
        <v>0</v>
      </c>
      <c r="F318" s="67">
        <v>243449.21</v>
      </c>
    </row>
    <row r="319" spans="1:6" x14ac:dyDescent="0.25">
      <c r="A319" s="65" t="s">
        <v>888</v>
      </c>
      <c r="B319" s="66" t="s">
        <v>889</v>
      </c>
      <c r="C319" s="67">
        <v>8785.7000000000007</v>
      </c>
      <c r="D319" s="67">
        <v>0</v>
      </c>
      <c r="E319" s="67">
        <v>8785.7000000000007</v>
      </c>
      <c r="F319" s="67">
        <v>0</v>
      </c>
    </row>
    <row r="320" spans="1:6" x14ac:dyDescent="0.25">
      <c r="A320" s="65" t="s">
        <v>890</v>
      </c>
      <c r="B320" s="66" t="s">
        <v>891</v>
      </c>
      <c r="C320" s="67">
        <v>3000</v>
      </c>
      <c r="D320" s="67">
        <v>0</v>
      </c>
      <c r="E320" s="67">
        <v>0</v>
      </c>
      <c r="F320" s="67">
        <v>3000</v>
      </c>
    </row>
    <row r="321" spans="1:6" x14ac:dyDescent="0.25">
      <c r="A321" s="65" t="s">
        <v>892</v>
      </c>
      <c r="B321" s="66" t="s">
        <v>893</v>
      </c>
      <c r="C321" s="67">
        <v>0</v>
      </c>
      <c r="D321" s="67">
        <v>0</v>
      </c>
      <c r="E321" s="67">
        <v>0</v>
      </c>
      <c r="F321" s="67">
        <v>0</v>
      </c>
    </row>
    <row r="322" spans="1:6" x14ac:dyDescent="0.25">
      <c r="A322" s="65" t="s">
        <v>894</v>
      </c>
      <c r="B322" s="66" t="s">
        <v>895</v>
      </c>
      <c r="C322" s="67">
        <v>6060</v>
      </c>
      <c r="D322" s="67">
        <v>0</v>
      </c>
      <c r="E322" s="67">
        <v>0</v>
      </c>
      <c r="F322" s="67">
        <v>6060</v>
      </c>
    </row>
    <row r="323" spans="1:6" x14ac:dyDescent="0.25">
      <c r="A323" s="63" t="s">
        <v>896</v>
      </c>
      <c r="B323" s="59" t="s">
        <v>897</v>
      </c>
      <c r="C323" s="64">
        <v>904846.68</v>
      </c>
      <c r="D323" s="64">
        <v>599173.6100000001</v>
      </c>
      <c r="E323" s="64">
        <v>5939.9699999999993</v>
      </c>
      <c r="F323" s="64">
        <v>1498080.3199999998</v>
      </c>
    </row>
    <row r="324" spans="1:6" x14ac:dyDescent="0.25">
      <c r="A324" s="65" t="s">
        <v>898</v>
      </c>
      <c r="B324" s="66" t="s">
        <v>899</v>
      </c>
      <c r="C324" s="67">
        <v>98297.689999999988</v>
      </c>
      <c r="D324" s="67">
        <v>19226.799999999996</v>
      </c>
      <c r="E324" s="67">
        <v>5784.57</v>
      </c>
      <c r="F324" s="67">
        <v>111739.91999999997</v>
      </c>
    </row>
    <row r="325" spans="1:6" x14ac:dyDescent="0.25">
      <c r="A325" s="65" t="s">
        <v>900</v>
      </c>
      <c r="B325" s="66" t="s">
        <v>818</v>
      </c>
      <c r="C325" s="67">
        <v>725729.20000000007</v>
      </c>
      <c r="D325" s="67">
        <v>577133.1100000001</v>
      </c>
      <c r="E325" s="67">
        <v>155.4</v>
      </c>
      <c r="F325" s="67">
        <v>1302706.9099999999</v>
      </c>
    </row>
    <row r="326" spans="1:6" x14ac:dyDescent="0.25">
      <c r="A326" s="65" t="s">
        <v>901</v>
      </c>
      <c r="B326" s="66" t="s">
        <v>902</v>
      </c>
      <c r="C326" s="67">
        <v>157.80000000000001</v>
      </c>
      <c r="D326" s="67">
        <v>0</v>
      </c>
      <c r="E326" s="67">
        <v>0</v>
      </c>
      <c r="F326" s="67">
        <v>157.80000000000001</v>
      </c>
    </row>
    <row r="327" spans="1:6" x14ac:dyDescent="0.25">
      <c r="A327" s="65" t="s">
        <v>903</v>
      </c>
      <c r="B327" s="66" t="s">
        <v>904</v>
      </c>
      <c r="C327" s="67">
        <v>55975.199999999997</v>
      </c>
      <c r="D327" s="67">
        <v>0</v>
      </c>
      <c r="E327" s="67">
        <v>0</v>
      </c>
      <c r="F327" s="67">
        <v>55975.199999999997</v>
      </c>
    </row>
    <row r="328" spans="1:6" x14ac:dyDescent="0.25">
      <c r="A328" s="65" t="s">
        <v>905</v>
      </c>
      <c r="B328" s="66" t="s">
        <v>849</v>
      </c>
      <c r="C328" s="67">
        <v>0</v>
      </c>
      <c r="D328" s="67">
        <v>0</v>
      </c>
      <c r="E328" s="67">
        <v>0</v>
      </c>
      <c r="F328" s="67">
        <v>0</v>
      </c>
    </row>
    <row r="329" spans="1:6" x14ac:dyDescent="0.25">
      <c r="A329" s="65" t="s">
        <v>906</v>
      </c>
      <c r="B329" s="66" t="s">
        <v>907</v>
      </c>
      <c r="C329" s="67">
        <v>22936.79</v>
      </c>
      <c r="D329" s="67">
        <v>2813.7</v>
      </c>
      <c r="E329" s="67">
        <v>0</v>
      </c>
      <c r="F329" s="67">
        <v>25750.489999999998</v>
      </c>
    </row>
    <row r="330" spans="1:6" x14ac:dyDescent="0.25">
      <c r="A330" s="65" t="s">
        <v>908</v>
      </c>
      <c r="B330" s="66" t="s">
        <v>909</v>
      </c>
      <c r="C330" s="67">
        <v>1750</v>
      </c>
      <c r="D330" s="67">
        <v>0</v>
      </c>
      <c r="E330" s="67">
        <v>0</v>
      </c>
      <c r="F330" s="67">
        <v>1750</v>
      </c>
    </row>
    <row r="331" spans="1:6" x14ac:dyDescent="0.25">
      <c r="A331" s="63" t="s">
        <v>910</v>
      </c>
      <c r="B331" s="59" t="s">
        <v>911</v>
      </c>
      <c r="C331" s="64">
        <v>85609.55</v>
      </c>
      <c r="D331" s="64">
        <v>32611.600000000002</v>
      </c>
      <c r="E331" s="64">
        <v>5180</v>
      </c>
      <c r="F331" s="64">
        <v>113041.15</v>
      </c>
    </row>
    <row r="332" spans="1:6" x14ac:dyDescent="0.25">
      <c r="A332" s="65" t="s">
        <v>912</v>
      </c>
      <c r="B332" s="66" t="s">
        <v>913</v>
      </c>
      <c r="C332" s="67">
        <v>9876.02</v>
      </c>
      <c r="D332" s="67">
        <v>0</v>
      </c>
      <c r="E332" s="67">
        <v>0</v>
      </c>
      <c r="F332" s="67">
        <v>9876.02</v>
      </c>
    </row>
    <row r="333" spans="1:6" x14ac:dyDescent="0.25">
      <c r="A333" s="65" t="s">
        <v>914</v>
      </c>
      <c r="B333" s="66" t="s">
        <v>915</v>
      </c>
      <c r="C333" s="67">
        <v>8161.78</v>
      </c>
      <c r="D333" s="67">
        <v>0</v>
      </c>
      <c r="E333" s="67">
        <v>0</v>
      </c>
      <c r="F333" s="67">
        <v>8161.78</v>
      </c>
    </row>
    <row r="334" spans="1:6" x14ac:dyDescent="0.25">
      <c r="A334" s="65" t="s">
        <v>916</v>
      </c>
      <c r="B334" s="66" t="s">
        <v>917</v>
      </c>
      <c r="C334" s="67">
        <v>58947.819999999992</v>
      </c>
      <c r="D334" s="67">
        <v>32611.600000000002</v>
      </c>
      <c r="E334" s="67">
        <v>5180</v>
      </c>
      <c r="F334" s="67">
        <v>86379.419999999984</v>
      </c>
    </row>
    <row r="335" spans="1:6" x14ac:dyDescent="0.25">
      <c r="A335" s="65" t="s">
        <v>918</v>
      </c>
      <c r="B335" s="66" t="s">
        <v>919</v>
      </c>
      <c r="C335" s="67">
        <v>4135.3</v>
      </c>
      <c r="D335" s="67">
        <v>0</v>
      </c>
      <c r="E335" s="67">
        <v>0</v>
      </c>
      <c r="F335" s="67">
        <v>4135.3</v>
      </c>
    </row>
    <row r="336" spans="1:6" x14ac:dyDescent="0.25">
      <c r="A336" s="65" t="s">
        <v>920</v>
      </c>
      <c r="B336" s="66" t="s">
        <v>921</v>
      </c>
      <c r="C336" s="67">
        <v>4488.63</v>
      </c>
      <c r="D336" s="67">
        <v>0</v>
      </c>
      <c r="E336" s="67">
        <v>0</v>
      </c>
      <c r="F336" s="67">
        <v>4488.63</v>
      </c>
    </row>
    <row r="337" spans="1:9" x14ac:dyDescent="0.25">
      <c r="A337" s="63" t="s">
        <v>99</v>
      </c>
      <c r="B337" s="59" t="s">
        <v>922</v>
      </c>
      <c r="C337" s="64">
        <v>662118.6</v>
      </c>
      <c r="D337" s="64">
        <v>38588.629999999997</v>
      </c>
      <c r="E337" s="64">
        <v>55359.77</v>
      </c>
      <c r="F337" s="64">
        <v>645347.46</v>
      </c>
      <c r="H337" s="60">
        <v>645347.46</v>
      </c>
      <c r="I337" s="60">
        <v>0</v>
      </c>
    </row>
    <row r="338" spans="1:9" x14ac:dyDescent="0.25">
      <c r="A338" s="63" t="s">
        <v>923</v>
      </c>
      <c r="B338" s="59" t="s">
        <v>922</v>
      </c>
      <c r="C338" s="64">
        <v>662118.6</v>
      </c>
      <c r="D338" s="64">
        <v>38588.629999999997</v>
      </c>
      <c r="E338" s="64">
        <v>55359.77</v>
      </c>
      <c r="F338" s="64">
        <v>645347.46</v>
      </c>
    </row>
    <row r="339" spans="1:9" x14ac:dyDescent="0.25">
      <c r="A339" s="63" t="s">
        <v>924</v>
      </c>
      <c r="B339" s="59" t="s">
        <v>925</v>
      </c>
      <c r="C339" s="64">
        <v>662118.6</v>
      </c>
      <c r="D339" s="64">
        <v>38588.629999999997</v>
      </c>
      <c r="E339" s="64">
        <v>55359.77</v>
      </c>
      <c r="F339" s="64">
        <v>645347.46</v>
      </c>
    </row>
    <row r="340" spans="1:9" x14ac:dyDescent="0.25">
      <c r="A340" s="65" t="s">
        <v>926</v>
      </c>
      <c r="B340" s="66" t="s">
        <v>927</v>
      </c>
      <c r="C340" s="67">
        <v>27160.7</v>
      </c>
      <c r="D340" s="67">
        <v>0</v>
      </c>
      <c r="E340" s="67">
        <v>0</v>
      </c>
      <c r="F340" s="67">
        <v>27160.7</v>
      </c>
    </row>
    <row r="341" spans="1:9" x14ac:dyDescent="0.25">
      <c r="A341" s="65" t="s">
        <v>928</v>
      </c>
      <c r="B341" s="66" t="s">
        <v>929</v>
      </c>
      <c r="C341" s="67">
        <v>38151.300000000003</v>
      </c>
      <c r="D341" s="67">
        <v>4334.5</v>
      </c>
      <c r="E341" s="67">
        <v>0</v>
      </c>
      <c r="F341" s="67">
        <v>42485.8</v>
      </c>
    </row>
    <row r="342" spans="1:9" x14ac:dyDescent="0.25">
      <c r="A342" s="65" t="s">
        <v>930</v>
      </c>
      <c r="B342" s="66" t="s">
        <v>931</v>
      </c>
      <c r="C342" s="67">
        <v>0</v>
      </c>
      <c r="D342" s="67">
        <v>0</v>
      </c>
      <c r="E342" s="67">
        <v>0</v>
      </c>
      <c r="F342" s="67">
        <v>0</v>
      </c>
    </row>
    <row r="343" spans="1:9" x14ac:dyDescent="0.25">
      <c r="A343" s="65" t="s">
        <v>932</v>
      </c>
      <c r="B343" s="66" t="s">
        <v>933</v>
      </c>
      <c r="C343" s="67">
        <v>596806.6</v>
      </c>
      <c r="D343" s="67">
        <v>34254.129999999997</v>
      </c>
      <c r="E343" s="67">
        <v>55359.77</v>
      </c>
      <c r="F343" s="67">
        <v>575700.96</v>
      </c>
    </row>
    <row r="344" spans="1:9" x14ac:dyDescent="0.25">
      <c r="A344" s="63" t="s">
        <v>934</v>
      </c>
      <c r="B344" s="59" t="s">
        <v>935</v>
      </c>
      <c r="C344" s="64">
        <v>22042.799999999999</v>
      </c>
      <c r="D344" s="64">
        <v>0</v>
      </c>
      <c r="E344" s="64">
        <v>0</v>
      </c>
      <c r="F344" s="64">
        <v>22042.799999999999</v>
      </c>
    </row>
    <row r="345" spans="1:9" x14ac:dyDescent="0.25">
      <c r="A345" s="63" t="s">
        <v>936</v>
      </c>
      <c r="B345" s="59" t="s">
        <v>935</v>
      </c>
      <c r="C345" s="64">
        <v>22042.799999999999</v>
      </c>
      <c r="D345" s="64">
        <v>0</v>
      </c>
      <c r="E345" s="64">
        <v>0</v>
      </c>
      <c r="F345" s="64">
        <v>22042.799999999999</v>
      </c>
    </row>
    <row r="346" spans="1:9" x14ac:dyDescent="0.25">
      <c r="A346" s="63" t="s">
        <v>937</v>
      </c>
      <c r="B346" s="59" t="s">
        <v>938</v>
      </c>
      <c r="C346" s="64">
        <v>14842.8</v>
      </c>
      <c r="D346" s="64">
        <v>0</v>
      </c>
      <c r="E346" s="64">
        <v>0</v>
      </c>
      <c r="F346" s="64">
        <v>14842.8</v>
      </c>
    </row>
    <row r="347" spans="1:9" x14ac:dyDescent="0.25">
      <c r="A347" s="65" t="s">
        <v>939</v>
      </c>
      <c r="B347" s="66" t="s">
        <v>940</v>
      </c>
      <c r="C347" s="67">
        <v>14842.8</v>
      </c>
      <c r="D347" s="67">
        <v>0</v>
      </c>
      <c r="E347" s="67">
        <v>0</v>
      </c>
      <c r="F347" s="67">
        <v>14842.8</v>
      </c>
    </row>
    <row r="348" spans="1:9" x14ac:dyDescent="0.25">
      <c r="A348" s="63" t="s">
        <v>941</v>
      </c>
      <c r="B348" s="59" t="s">
        <v>942</v>
      </c>
      <c r="C348" s="64">
        <v>7200</v>
      </c>
      <c r="D348" s="64">
        <v>0</v>
      </c>
      <c r="E348" s="64">
        <v>0</v>
      </c>
      <c r="F348" s="64">
        <v>7200</v>
      </c>
    </row>
    <row r="349" spans="1:9" x14ac:dyDescent="0.25">
      <c r="A349" s="65" t="s">
        <v>943</v>
      </c>
      <c r="B349" s="66" t="s">
        <v>944</v>
      </c>
      <c r="C349" s="67">
        <v>0</v>
      </c>
      <c r="D349" s="67">
        <v>0</v>
      </c>
      <c r="E349" s="67">
        <v>0</v>
      </c>
      <c r="F349" s="67">
        <v>0</v>
      </c>
    </row>
    <row r="350" spans="1:9" x14ac:dyDescent="0.25">
      <c r="A350" s="65" t="s">
        <v>945</v>
      </c>
      <c r="B350" s="66" t="s">
        <v>946</v>
      </c>
      <c r="C350" s="67">
        <v>7200</v>
      </c>
      <c r="D350" s="67">
        <v>0</v>
      </c>
      <c r="E350" s="67">
        <v>0</v>
      </c>
      <c r="F350" s="67">
        <v>7200</v>
      </c>
    </row>
    <row r="351" spans="1:9" x14ac:dyDescent="0.25">
      <c r="A351" s="63" t="s">
        <v>947</v>
      </c>
      <c r="B351" s="59" t="s">
        <v>948</v>
      </c>
      <c r="C351" s="64">
        <v>7811812.6599999983</v>
      </c>
      <c r="D351" s="64">
        <v>612087.65999999992</v>
      </c>
      <c r="E351" s="64">
        <v>0</v>
      </c>
      <c r="F351" s="64">
        <v>8423900.3199999984</v>
      </c>
    </row>
    <row r="352" spans="1:9" x14ac:dyDescent="0.25">
      <c r="A352" s="63" t="s">
        <v>949</v>
      </c>
      <c r="B352" s="59" t="s">
        <v>948</v>
      </c>
      <c r="C352" s="64">
        <v>7811812.6599999983</v>
      </c>
      <c r="D352" s="64">
        <v>612087.65999999992</v>
      </c>
      <c r="E352" s="64">
        <v>0</v>
      </c>
      <c r="F352" s="64">
        <v>8423900.3199999984</v>
      </c>
    </row>
    <row r="353" spans="1:6" x14ac:dyDescent="0.25">
      <c r="A353" s="63" t="s">
        <v>950</v>
      </c>
      <c r="B353" s="59" t="s">
        <v>951</v>
      </c>
      <c r="C353" s="64">
        <v>7727364.1799999988</v>
      </c>
      <c r="D353" s="64">
        <v>599283.87999999989</v>
      </c>
      <c r="E353" s="64">
        <v>0</v>
      </c>
      <c r="F353" s="64">
        <v>8326648.0599999987</v>
      </c>
    </row>
    <row r="354" spans="1:6" x14ac:dyDescent="0.25">
      <c r="A354" s="65" t="s">
        <v>952</v>
      </c>
      <c r="B354" s="66" t="s">
        <v>953</v>
      </c>
      <c r="C354" s="67">
        <v>73975.839999999997</v>
      </c>
      <c r="D354" s="67">
        <v>23397.61</v>
      </c>
      <c r="E354" s="67">
        <v>0</v>
      </c>
      <c r="F354" s="67">
        <v>97373.45</v>
      </c>
    </row>
    <row r="355" spans="1:6" x14ac:dyDescent="0.25">
      <c r="A355" s="65" t="s">
        <v>954</v>
      </c>
      <c r="B355" s="66" t="s">
        <v>955</v>
      </c>
      <c r="C355" s="67">
        <v>49930.81</v>
      </c>
      <c r="D355" s="67">
        <v>10218.44</v>
      </c>
      <c r="E355" s="67">
        <v>0</v>
      </c>
      <c r="F355" s="67">
        <v>60149.25</v>
      </c>
    </row>
    <row r="356" spans="1:6" x14ac:dyDescent="0.25">
      <c r="A356" s="65" t="s">
        <v>956</v>
      </c>
      <c r="B356" s="66" t="s">
        <v>957</v>
      </c>
      <c r="C356" s="67">
        <v>509774.87</v>
      </c>
      <c r="D356" s="67">
        <v>84426.94</v>
      </c>
      <c r="E356" s="67">
        <v>0</v>
      </c>
      <c r="F356" s="67">
        <v>594201.81000000006</v>
      </c>
    </row>
    <row r="357" spans="1:6" x14ac:dyDescent="0.25">
      <c r="A357" s="65" t="s">
        <v>958</v>
      </c>
      <c r="B357" s="66" t="s">
        <v>959</v>
      </c>
      <c r="C357" s="67">
        <v>47340.12</v>
      </c>
      <c r="D357" s="67">
        <v>8463.74</v>
      </c>
      <c r="E357" s="67">
        <v>0</v>
      </c>
      <c r="F357" s="67">
        <v>55803.86</v>
      </c>
    </row>
    <row r="358" spans="1:6" x14ac:dyDescent="0.25">
      <c r="A358" s="65" t="s">
        <v>960</v>
      </c>
      <c r="B358" s="66" t="s">
        <v>961</v>
      </c>
      <c r="C358" s="67">
        <v>257580.01</v>
      </c>
      <c r="D358" s="67">
        <v>41740.89</v>
      </c>
      <c r="E358" s="67">
        <v>0</v>
      </c>
      <c r="F358" s="67">
        <v>299320.90000000002</v>
      </c>
    </row>
    <row r="359" spans="1:6" x14ac:dyDescent="0.25">
      <c r="A359" s="65" t="s">
        <v>962</v>
      </c>
      <c r="B359" s="66" t="s">
        <v>963</v>
      </c>
      <c r="C359" s="67">
        <v>419161.33</v>
      </c>
      <c r="D359" s="67">
        <v>64057.67</v>
      </c>
      <c r="E359" s="67">
        <v>0</v>
      </c>
      <c r="F359" s="67">
        <v>483219</v>
      </c>
    </row>
    <row r="360" spans="1:6" x14ac:dyDescent="0.25">
      <c r="A360" s="65" t="s">
        <v>964</v>
      </c>
      <c r="B360" s="66" t="s">
        <v>965</v>
      </c>
      <c r="C360" s="67">
        <v>10587.57</v>
      </c>
      <c r="D360" s="67">
        <v>2013.96</v>
      </c>
      <c r="E360" s="67">
        <v>0</v>
      </c>
      <c r="F360" s="67">
        <v>12601.53</v>
      </c>
    </row>
    <row r="361" spans="1:6" x14ac:dyDescent="0.25">
      <c r="A361" s="65" t="s">
        <v>966</v>
      </c>
      <c r="B361" s="66" t="s">
        <v>967</v>
      </c>
      <c r="C361" s="67">
        <v>6313188.7999999998</v>
      </c>
      <c r="D361" s="67">
        <v>359416.3</v>
      </c>
      <c r="E361" s="67">
        <v>0</v>
      </c>
      <c r="F361" s="67">
        <v>6672605.0999999996</v>
      </c>
    </row>
    <row r="362" spans="1:6" x14ac:dyDescent="0.25">
      <c r="A362" s="65" t="s">
        <v>968</v>
      </c>
      <c r="B362" s="66" t="s">
        <v>969</v>
      </c>
      <c r="C362" s="67">
        <v>38838.31</v>
      </c>
      <c r="D362" s="67">
        <v>5548.33</v>
      </c>
      <c r="E362" s="67">
        <v>0</v>
      </c>
      <c r="F362" s="67">
        <v>44386.64</v>
      </c>
    </row>
    <row r="363" spans="1:6" x14ac:dyDescent="0.25">
      <c r="A363" s="65" t="s">
        <v>970</v>
      </c>
      <c r="B363" s="66" t="s">
        <v>971</v>
      </c>
      <c r="C363" s="67">
        <v>6986.52</v>
      </c>
      <c r="D363" s="67">
        <v>0</v>
      </c>
      <c r="E363" s="67">
        <v>0</v>
      </c>
      <c r="F363" s="67">
        <v>6986.52</v>
      </c>
    </row>
    <row r="364" spans="1:6" x14ac:dyDescent="0.25">
      <c r="A364" s="63" t="s">
        <v>972</v>
      </c>
      <c r="B364" s="59" t="s">
        <v>973</v>
      </c>
      <c r="C364" s="64">
        <v>28854.080000000002</v>
      </c>
      <c r="D364" s="64">
        <v>4798.68</v>
      </c>
      <c r="E364" s="64">
        <v>0</v>
      </c>
      <c r="F364" s="64">
        <v>33652.76</v>
      </c>
    </row>
    <row r="365" spans="1:6" x14ac:dyDescent="0.25">
      <c r="A365" s="65" t="s">
        <v>974</v>
      </c>
      <c r="B365" s="66" t="s">
        <v>492</v>
      </c>
      <c r="C365" s="67">
        <v>28854.080000000002</v>
      </c>
      <c r="D365" s="67">
        <v>4798.68</v>
      </c>
      <c r="E365" s="67">
        <v>0</v>
      </c>
      <c r="F365" s="67">
        <v>33652.76</v>
      </c>
    </row>
    <row r="366" spans="1:6" x14ac:dyDescent="0.25">
      <c r="A366" s="63" t="s">
        <v>975</v>
      </c>
      <c r="B366" s="59" t="s">
        <v>976</v>
      </c>
      <c r="C366" s="64">
        <v>49802.43</v>
      </c>
      <c r="D366" s="64">
        <v>8005.1</v>
      </c>
      <c r="E366" s="64">
        <v>0</v>
      </c>
      <c r="F366" s="64">
        <v>57807.53</v>
      </c>
    </row>
    <row r="367" spans="1:6" x14ac:dyDescent="0.25">
      <c r="A367" s="65" t="s">
        <v>977</v>
      </c>
      <c r="B367" s="66" t="s">
        <v>953</v>
      </c>
      <c r="C367" s="67">
        <v>38452.26</v>
      </c>
      <c r="D367" s="67">
        <v>5575.37</v>
      </c>
      <c r="E367" s="67">
        <v>0</v>
      </c>
      <c r="F367" s="67">
        <v>44027.63</v>
      </c>
    </row>
    <row r="368" spans="1:6" x14ac:dyDescent="0.25">
      <c r="A368" s="65" t="s">
        <v>978</v>
      </c>
      <c r="B368" s="66" t="s">
        <v>955</v>
      </c>
      <c r="C368" s="67">
        <v>7896.61</v>
      </c>
      <c r="D368" s="67">
        <v>1768.15</v>
      </c>
      <c r="E368" s="67">
        <v>0</v>
      </c>
      <c r="F368" s="67">
        <v>9664.76</v>
      </c>
    </row>
    <row r="369" spans="1:6" x14ac:dyDescent="0.25">
      <c r="A369" s="65" t="s">
        <v>979</v>
      </c>
      <c r="B369" s="66" t="s">
        <v>980</v>
      </c>
      <c r="C369" s="67">
        <v>0</v>
      </c>
      <c r="D369" s="67">
        <v>0</v>
      </c>
      <c r="E369" s="67">
        <v>0</v>
      </c>
      <c r="F369" s="67">
        <v>0</v>
      </c>
    </row>
    <row r="370" spans="1:6" x14ac:dyDescent="0.25">
      <c r="A370" s="65" t="s">
        <v>981</v>
      </c>
      <c r="B370" s="66" t="s">
        <v>959</v>
      </c>
      <c r="C370" s="67">
        <v>1753.13</v>
      </c>
      <c r="D370" s="67">
        <v>473.91</v>
      </c>
      <c r="E370" s="67">
        <v>0</v>
      </c>
      <c r="F370" s="67">
        <v>2227.04</v>
      </c>
    </row>
    <row r="371" spans="1:6" x14ac:dyDescent="0.25">
      <c r="A371" s="65" t="s">
        <v>982</v>
      </c>
      <c r="B371" s="66" t="s">
        <v>961</v>
      </c>
      <c r="C371" s="67">
        <v>563.01</v>
      </c>
      <c r="D371" s="67">
        <v>187.67</v>
      </c>
      <c r="E371" s="67">
        <v>0</v>
      </c>
      <c r="F371" s="67">
        <v>750.68</v>
      </c>
    </row>
    <row r="372" spans="1:6" x14ac:dyDescent="0.25">
      <c r="A372" s="65" t="s">
        <v>983</v>
      </c>
      <c r="B372" s="66" t="s">
        <v>963</v>
      </c>
      <c r="C372" s="67">
        <v>0</v>
      </c>
      <c r="D372" s="67">
        <v>0</v>
      </c>
      <c r="E372" s="67">
        <v>0</v>
      </c>
      <c r="F372" s="67">
        <v>0</v>
      </c>
    </row>
    <row r="373" spans="1:6" x14ac:dyDescent="0.25">
      <c r="A373" s="65" t="s">
        <v>984</v>
      </c>
      <c r="B373" s="66" t="s">
        <v>965</v>
      </c>
      <c r="C373" s="67">
        <v>1137.42</v>
      </c>
      <c r="D373" s="67">
        <v>0</v>
      </c>
      <c r="E373" s="67">
        <v>0</v>
      </c>
      <c r="F373" s="67">
        <v>1137.42</v>
      </c>
    </row>
    <row r="374" spans="1:6" x14ac:dyDescent="0.25">
      <c r="A374" s="65" t="s">
        <v>985</v>
      </c>
      <c r="B374" s="66" t="s">
        <v>967</v>
      </c>
      <c r="C374" s="67">
        <v>0</v>
      </c>
      <c r="D374" s="67">
        <v>0</v>
      </c>
      <c r="E374" s="67">
        <v>0</v>
      </c>
      <c r="F374" s="67">
        <v>0</v>
      </c>
    </row>
    <row r="375" spans="1:6" x14ac:dyDescent="0.25">
      <c r="A375" s="63" t="s">
        <v>986</v>
      </c>
      <c r="B375" s="59" t="s">
        <v>987</v>
      </c>
      <c r="C375" s="64">
        <v>5791.97</v>
      </c>
      <c r="D375" s="64">
        <v>0</v>
      </c>
      <c r="E375" s="64">
        <v>0</v>
      </c>
      <c r="F375" s="64">
        <v>5791.97</v>
      </c>
    </row>
    <row r="376" spans="1:6" x14ac:dyDescent="0.25">
      <c r="A376" s="65" t="s">
        <v>988</v>
      </c>
      <c r="B376" s="66" t="s">
        <v>492</v>
      </c>
      <c r="C376" s="67">
        <v>5791.97</v>
      </c>
      <c r="D376" s="67">
        <v>0</v>
      </c>
      <c r="E376" s="67">
        <v>0</v>
      </c>
      <c r="F376" s="67">
        <v>5791.97</v>
      </c>
    </row>
    <row r="377" spans="1:6" x14ac:dyDescent="0.25">
      <c r="A377" s="63" t="s">
        <v>989</v>
      </c>
      <c r="B377" s="59" t="s">
        <v>990</v>
      </c>
      <c r="C377" s="64">
        <v>-657819.68000000005</v>
      </c>
      <c r="D377" s="64">
        <v>154317.35</v>
      </c>
      <c r="E377" s="64">
        <v>286734.44</v>
      </c>
      <c r="F377" s="64">
        <v>-790236.77000000014</v>
      </c>
    </row>
    <row r="378" spans="1:6" x14ac:dyDescent="0.25">
      <c r="A378" s="63" t="s">
        <v>991</v>
      </c>
      <c r="B378" s="59" t="s">
        <v>992</v>
      </c>
      <c r="C378" s="64">
        <v>-657819.68000000005</v>
      </c>
      <c r="D378" s="64">
        <v>154317.35</v>
      </c>
      <c r="E378" s="64">
        <v>286734.44</v>
      </c>
      <c r="F378" s="64">
        <v>-790236.77000000014</v>
      </c>
    </row>
    <row r="379" spans="1:6" x14ac:dyDescent="0.25">
      <c r="A379" s="63" t="s">
        <v>993</v>
      </c>
      <c r="B379" s="59" t="s">
        <v>994</v>
      </c>
      <c r="C379" s="64">
        <v>96682.699999999983</v>
      </c>
      <c r="D379" s="64">
        <v>12073.16</v>
      </c>
      <c r="E379" s="64">
        <v>24672.13</v>
      </c>
      <c r="F379" s="64">
        <v>84083.729999999981</v>
      </c>
    </row>
    <row r="380" spans="1:6" x14ac:dyDescent="0.25">
      <c r="A380" s="65" t="s">
        <v>995</v>
      </c>
      <c r="B380" s="66" t="s">
        <v>996</v>
      </c>
      <c r="C380" s="67">
        <v>33145.89</v>
      </c>
      <c r="D380" s="67">
        <v>8400.77</v>
      </c>
      <c r="E380" s="67">
        <v>4045.79</v>
      </c>
      <c r="F380" s="67">
        <v>37500.869999999995</v>
      </c>
    </row>
    <row r="381" spans="1:6" x14ac:dyDescent="0.25">
      <c r="A381" s="65" t="s">
        <v>997</v>
      </c>
      <c r="B381" s="66" t="s">
        <v>998</v>
      </c>
      <c r="C381" s="67">
        <v>16953.95</v>
      </c>
      <c r="D381" s="67">
        <v>3672.39</v>
      </c>
      <c r="E381" s="67">
        <v>20626.34</v>
      </c>
      <c r="F381" s="67">
        <v>2.9559688030644793E-13</v>
      </c>
    </row>
    <row r="382" spans="1:6" x14ac:dyDescent="0.25">
      <c r="A382" s="65" t="s">
        <v>999</v>
      </c>
      <c r="B382" s="66" t="s">
        <v>1000</v>
      </c>
      <c r="C382" s="67">
        <v>46582.859999999993</v>
      </c>
      <c r="D382" s="67">
        <v>0</v>
      </c>
      <c r="E382" s="67">
        <v>0</v>
      </c>
      <c r="F382" s="67">
        <v>46582.859999999993</v>
      </c>
    </row>
    <row r="383" spans="1:6" x14ac:dyDescent="0.25">
      <c r="A383" s="63" t="s">
        <v>1001</v>
      </c>
      <c r="B383" s="59" t="s">
        <v>994</v>
      </c>
      <c r="C383" s="64">
        <v>-754502.38</v>
      </c>
      <c r="D383" s="64">
        <v>142244.19</v>
      </c>
      <c r="E383" s="64">
        <v>262062.31</v>
      </c>
      <c r="F383" s="64">
        <v>-874320.50000000012</v>
      </c>
    </row>
    <row r="384" spans="1:6" x14ac:dyDescent="0.25">
      <c r="A384" s="65" t="s">
        <v>1002</v>
      </c>
      <c r="B384" s="66" t="s">
        <v>1003</v>
      </c>
      <c r="C384" s="67">
        <v>-5362.6900000000005</v>
      </c>
      <c r="D384" s="67">
        <v>13657.42</v>
      </c>
      <c r="E384" s="67">
        <v>8543.66</v>
      </c>
      <c r="F384" s="67">
        <v>-248.93000000000126</v>
      </c>
    </row>
    <row r="385" spans="1:10" x14ac:dyDescent="0.25">
      <c r="A385" s="65" t="s">
        <v>1004</v>
      </c>
      <c r="B385" s="66" t="s">
        <v>1005</v>
      </c>
      <c r="C385" s="67">
        <v>-749139.69000000006</v>
      </c>
      <c r="D385" s="67">
        <v>128586.77</v>
      </c>
      <c r="E385" s="67">
        <v>253518.65</v>
      </c>
      <c r="F385" s="67">
        <v>-874071.57000000007</v>
      </c>
      <c r="H385" s="60">
        <v>-124931.87999999999</v>
      </c>
      <c r="I385" s="60">
        <v>481001.5</v>
      </c>
      <c r="J385" s="71">
        <v>356069.62</v>
      </c>
    </row>
    <row r="386" spans="1:10" x14ac:dyDescent="0.25">
      <c r="A386" s="63" t="s">
        <v>1006</v>
      </c>
      <c r="B386" s="59" t="s">
        <v>1007</v>
      </c>
      <c r="C386" s="64">
        <v>5400</v>
      </c>
      <c r="D386" s="64">
        <v>3600</v>
      </c>
      <c r="E386" s="64">
        <v>1800</v>
      </c>
      <c r="F386" s="64">
        <v>7200</v>
      </c>
    </row>
    <row r="387" spans="1:10" x14ac:dyDescent="0.25">
      <c r="A387" s="63" t="s">
        <v>1008</v>
      </c>
      <c r="B387" s="59" t="s">
        <v>1009</v>
      </c>
      <c r="C387" s="64">
        <v>5400</v>
      </c>
      <c r="D387" s="64">
        <v>3600</v>
      </c>
      <c r="E387" s="64">
        <v>1800</v>
      </c>
      <c r="F387" s="64">
        <v>7200</v>
      </c>
    </row>
    <row r="388" spans="1:10" x14ac:dyDescent="0.25">
      <c r="A388" s="63" t="s">
        <v>1010</v>
      </c>
      <c r="B388" s="59" t="s">
        <v>760</v>
      </c>
      <c r="C388" s="64">
        <v>5400</v>
      </c>
      <c r="D388" s="64">
        <v>3600</v>
      </c>
      <c r="E388" s="64">
        <v>1800</v>
      </c>
      <c r="F388" s="64">
        <v>7200</v>
      </c>
    </row>
    <row r="389" spans="1:10" x14ac:dyDescent="0.25">
      <c r="A389" s="65" t="s">
        <v>1011</v>
      </c>
      <c r="B389" s="66" t="s">
        <v>760</v>
      </c>
      <c r="C389" s="67">
        <v>5400</v>
      </c>
      <c r="D389" s="67">
        <v>3600</v>
      </c>
      <c r="E389" s="67">
        <v>1800</v>
      </c>
      <c r="F389" s="67">
        <v>7200</v>
      </c>
    </row>
    <row r="390" spans="1:10" x14ac:dyDescent="0.25">
      <c r="A390" s="59" t="s">
        <v>1012</v>
      </c>
      <c r="B390" s="64">
        <v>62766489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QUADRIMESTRAL</vt:lpstr>
      <vt:lpstr>SMAC SCEIC 2Q 2026</vt:lpstr>
      <vt:lpstr>bal fábricas maio</vt:lpstr>
      <vt:lpstr>bal fábricas junho</vt:lpstr>
      <vt:lpstr>bal fábricas julho</vt:lpstr>
      <vt:lpstr>bal fábricas agosto</vt:lpstr>
      <vt:lpstr>QUADRIMESTRAL!Area_de_impressao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Poiesis</dc:creator>
  <cp:lastModifiedBy>Neuza Maria Menezes</cp:lastModifiedBy>
  <cp:lastPrinted>2025-05-14T14:11:21Z</cp:lastPrinted>
  <dcterms:created xsi:type="dcterms:W3CDTF">2024-05-21T01:10:42Z</dcterms:created>
  <dcterms:modified xsi:type="dcterms:W3CDTF">2026-09-24T17:40:52Z</dcterms:modified>
</cp:coreProperties>
</file>